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intranet.agen.local/oe/OVE/Dokumenti v skupni rabi/Javni pozivi za projekte OVE in SPTE/Javni poziv - december 2018/Končni dokumenti za objavo/"/>
    </mc:Choice>
  </mc:AlternateContent>
  <workbookProtection workbookAlgorithmName="SHA-512" workbookHashValue="zA6KDUkzDaDaL3B6oaNE2lPto1iQHBYuqG8d34O4VolK6nKRt79zrPCs3xPKcZ6uX28k02dyroHiD2b51jTpfg==" workbookSaltValue="PK2EsD0oJqBp2o8Fs6098A==" workbookSpinCount="100000" lockStructure="1"/>
  <bookViews>
    <workbookView xWindow="0" yWindow="0" windowWidth="28800" windowHeight="12135" firstSheet="1" activeTab="1"/>
  </bookViews>
  <sheets>
    <sheet name="RSEE_razredi" sheetId="1" state="hidden" r:id="rId1"/>
    <sheet name="Regresijske krivulje" sheetId="2" r:id="rId2"/>
    <sheet name="RSEE" sheetId="3" state="hidden" r:id="rId3"/>
    <sheet name="Graf_PrimerjavaRSEE" sheetId="6" state="hidden" r:id="rId4"/>
    <sheet name="RSEE - sumarno2016" sheetId="4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" l="1"/>
  <c r="I14" i="1" l="1"/>
  <c r="K14" i="1"/>
  <c r="C9" i="1" l="1"/>
  <c r="N64" i="2" l="1"/>
  <c r="N65" i="2" s="1"/>
  <c r="N66" i="2" l="1"/>
  <c r="N67" i="2" l="1"/>
  <c r="N68" i="2" l="1"/>
  <c r="N69" i="2" l="1"/>
  <c r="N70" i="2" l="1"/>
  <c r="N71" i="2" l="1"/>
  <c r="N72" i="2" l="1"/>
  <c r="N73" i="2" l="1"/>
  <c r="N74" i="2" l="1"/>
  <c r="N75" i="2" l="1"/>
  <c r="N76" i="2" l="1"/>
  <c r="N77" i="2" l="1"/>
  <c r="N78" i="2" l="1"/>
  <c r="N79" i="2" l="1"/>
  <c r="N80" i="2" l="1"/>
  <c r="N81" i="2" l="1"/>
  <c r="N82" i="2" l="1"/>
  <c r="N83" i="2" l="1"/>
  <c r="N84" i="2" l="1"/>
  <c r="N85" i="2" l="1"/>
  <c r="N86" i="2" l="1"/>
  <c r="N87" i="2" l="1"/>
  <c r="N88" i="2" l="1"/>
  <c r="N89" i="2" l="1"/>
  <c r="N90" i="2" l="1"/>
  <c r="N91" i="2" l="1"/>
  <c r="N92" i="2" l="1"/>
  <c r="N93" i="2" l="1"/>
  <c r="N94" i="2" l="1"/>
  <c r="N95" i="2" l="1"/>
  <c r="N96" i="2" l="1"/>
  <c r="N97" i="2" l="1"/>
  <c r="N98" i="2" l="1"/>
  <c r="N29" i="1" l="1"/>
  <c r="O29" i="1" l="1"/>
  <c r="M29" i="1"/>
  <c r="F30" i="1"/>
  <c r="E30" i="1"/>
  <c r="D30" i="1"/>
  <c r="K17" i="1"/>
  <c r="J17" i="1"/>
  <c r="D15" i="3" s="1"/>
  <c r="K16" i="1"/>
  <c r="E14" i="3" s="1"/>
  <c r="I16" i="1"/>
  <c r="J16" i="1"/>
  <c r="K13" i="1"/>
  <c r="J13" i="1"/>
  <c r="D11" i="3" s="1"/>
  <c r="I13" i="1"/>
  <c r="C11" i="3" s="1"/>
  <c r="I12" i="1"/>
  <c r="K11" i="1"/>
  <c r="I11" i="1"/>
  <c r="I10" i="1"/>
  <c r="C8" i="3" s="1"/>
  <c r="I9" i="1"/>
  <c r="K8" i="1"/>
  <c r="J8" i="1"/>
  <c r="I8" i="1"/>
  <c r="C6" i="3" s="1"/>
  <c r="J6" i="1"/>
  <c r="K6" i="1"/>
  <c r="I6" i="1"/>
  <c r="C4" i="3" s="1"/>
  <c r="H65" i="2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64" i="2"/>
  <c r="B64" i="2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Q32" i="2"/>
  <c r="Q35" i="2" s="1"/>
  <c r="P32" i="2"/>
  <c r="P35" i="2" s="1"/>
  <c r="O32" i="2"/>
  <c r="O35" i="2" s="1"/>
  <c r="W23" i="2"/>
  <c r="W26" i="2" s="1"/>
  <c r="V23" i="2"/>
  <c r="V26" i="2" s="1"/>
  <c r="U23" i="2"/>
  <c r="U26" i="2" s="1"/>
  <c r="Q23" i="2"/>
  <c r="Q26" i="2" s="1"/>
  <c r="P23" i="2"/>
  <c r="P26" i="2" s="1"/>
  <c r="O23" i="2"/>
  <c r="O26" i="2" s="1"/>
  <c r="K23" i="2"/>
  <c r="K26" i="2" s="1"/>
  <c r="J23" i="2"/>
  <c r="J26" i="2" s="1"/>
  <c r="I23" i="2"/>
  <c r="I26" i="2" s="1"/>
  <c r="E23" i="2"/>
  <c r="E26" i="2" s="1"/>
  <c r="D23" i="2"/>
  <c r="D26" i="2" s="1"/>
  <c r="C23" i="2"/>
  <c r="C26" i="2" s="1"/>
  <c r="W22" i="2"/>
  <c r="W24" i="2" s="1"/>
  <c r="W25" i="2" s="1"/>
  <c r="V22" i="2"/>
  <c r="V24" i="2" s="1"/>
  <c r="Q22" i="2"/>
  <c r="Q24" i="2" s="1"/>
  <c r="P22" i="2"/>
  <c r="P24" i="2" s="1"/>
  <c r="D22" i="2"/>
  <c r="D60" i="2" s="1"/>
  <c r="E15" i="3"/>
  <c r="C15" i="3"/>
  <c r="C14" i="3"/>
  <c r="E12" i="3"/>
  <c r="C12" i="3"/>
  <c r="E11" i="3"/>
  <c r="C10" i="3"/>
  <c r="C22" i="2" l="1"/>
  <c r="C53" i="2" s="1"/>
  <c r="C7" i="3"/>
  <c r="AN49" i="2"/>
  <c r="AN57" i="2"/>
  <c r="AN65" i="2"/>
  <c r="AN73" i="2"/>
  <c r="AN81" i="2"/>
  <c r="AN89" i="2"/>
  <c r="AN97" i="2"/>
  <c r="AN105" i="2"/>
  <c r="AN50" i="2"/>
  <c r="AN74" i="2"/>
  <c r="AN98" i="2"/>
  <c r="AN90" i="2"/>
  <c r="AN51" i="2"/>
  <c r="AN59" i="2"/>
  <c r="AN67" i="2"/>
  <c r="AN75" i="2"/>
  <c r="AN83" i="2"/>
  <c r="AN91" i="2"/>
  <c r="AN99" i="2"/>
  <c r="AN107" i="2"/>
  <c r="AN52" i="2"/>
  <c r="AN60" i="2"/>
  <c r="AN76" i="2"/>
  <c r="AN84" i="2"/>
  <c r="AN92" i="2"/>
  <c r="AN100" i="2"/>
  <c r="AN108" i="2"/>
  <c r="AN68" i="2"/>
  <c r="AN53" i="2"/>
  <c r="AN61" i="2"/>
  <c r="AN69" i="2"/>
  <c r="AN77" i="2"/>
  <c r="AN85" i="2"/>
  <c r="AN93" i="2"/>
  <c r="AN101" i="2"/>
  <c r="AN109" i="2"/>
  <c r="AN63" i="2"/>
  <c r="AN71" i="2"/>
  <c r="AN87" i="2"/>
  <c r="AN103" i="2"/>
  <c r="AN54" i="2"/>
  <c r="AN62" i="2"/>
  <c r="AN70" i="2"/>
  <c r="AN78" i="2"/>
  <c r="AN86" i="2"/>
  <c r="AN94" i="2"/>
  <c r="AN102" i="2"/>
  <c r="AN48" i="2"/>
  <c r="AN55" i="2"/>
  <c r="AN79" i="2"/>
  <c r="AN95" i="2"/>
  <c r="AN56" i="2"/>
  <c r="AN64" i="2"/>
  <c r="AN72" i="2"/>
  <c r="AN80" i="2"/>
  <c r="AN88" i="2"/>
  <c r="AN96" i="2"/>
  <c r="AN104" i="2"/>
  <c r="AN58" i="2"/>
  <c r="AN66" i="2"/>
  <c r="AN82" i="2"/>
  <c r="AN106" i="2"/>
  <c r="I7" i="1"/>
  <c r="C5" i="3" s="1"/>
  <c r="AL54" i="2"/>
  <c r="AL48" i="2"/>
  <c r="AL49" i="2"/>
  <c r="AL50" i="2"/>
  <c r="AL52" i="2"/>
  <c r="AL51" i="2"/>
  <c r="AL53" i="2"/>
  <c r="AM52" i="2"/>
  <c r="AM54" i="2"/>
  <c r="AM50" i="2"/>
  <c r="AM49" i="2"/>
  <c r="AM51" i="2"/>
  <c r="AM53" i="2"/>
  <c r="AM48" i="2"/>
  <c r="J7" i="1"/>
  <c r="D5" i="3" s="1"/>
  <c r="AL61" i="2"/>
  <c r="AL55" i="2"/>
  <c r="AL57" i="2"/>
  <c r="AL58" i="2"/>
  <c r="AL59" i="2"/>
  <c r="AL56" i="2"/>
  <c r="AL60" i="2"/>
  <c r="AL62" i="2"/>
  <c r="K7" i="1"/>
  <c r="E5" i="3" s="1"/>
  <c r="AL68" i="2"/>
  <c r="AL76" i="2"/>
  <c r="AL84" i="2"/>
  <c r="AL92" i="2"/>
  <c r="AL100" i="2"/>
  <c r="AL108" i="2"/>
  <c r="AL69" i="2"/>
  <c r="AL85" i="2"/>
  <c r="AL109" i="2"/>
  <c r="AL79" i="2"/>
  <c r="AL101" i="2"/>
  <c r="AL70" i="2"/>
  <c r="AL78" i="2"/>
  <c r="AL86" i="2"/>
  <c r="AL94" i="2"/>
  <c r="AL102" i="2"/>
  <c r="AL63" i="2"/>
  <c r="AL71" i="2"/>
  <c r="AL87" i="2"/>
  <c r="AL64" i="2"/>
  <c r="AL72" i="2"/>
  <c r="AL80" i="2"/>
  <c r="AL88" i="2"/>
  <c r="AL96" i="2"/>
  <c r="AL104" i="2"/>
  <c r="AL74" i="2"/>
  <c r="AL90" i="2"/>
  <c r="AL106" i="2"/>
  <c r="AL103" i="2"/>
  <c r="AL65" i="2"/>
  <c r="AL73" i="2"/>
  <c r="AL81" i="2"/>
  <c r="AL89" i="2"/>
  <c r="AL97" i="2"/>
  <c r="AL105" i="2"/>
  <c r="AL66" i="2"/>
  <c r="AL82" i="2"/>
  <c r="AL98" i="2"/>
  <c r="AL67" i="2"/>
  <c r="AL75" i="2"/>
  <c r="AL83" i="2"/>
  <c r="AL91" i="2"/>
  <c r="AL99" i="2"/>
  <c r="AL107" i="2"/>
  <c r="AL77" i="2"/>
  <c r="AL93" i="2"/>
  <c r="AL95" i="2"/>
  <c r="E9" i="3"/>
  <c r="AM66" i="2"/>
  <c r="AM74" i="2"/>
  <c r="AM82" i="2"/>
  <c r="AM90" i="2"/>
  <c r="AM98" i="2"/>
  <c r="AM106" i="2"/>
  <c r="AM67" i="2"/>
  <c r="AM83" i="2"/>
  <c r="AM99" i="2"/>
  <c r="AM68" i="2"/>
  <c r="AM76" i="2"/>
  <c r="AM84" i="2"/>
  <c r="AM92" i="2"/>
  <c r="AM100" i="2"/>
  <c r="AM108" i="2"/>
  <c r="AM69" i="2"/>
  <c r="AM77" i="2"/>
  <c r="AM85" i="2"/>
  <c r="AM93" i="2"/>
  <c r="AM109" i="2"/>
  <c r="AM101" i="2"/>
  <c r="AM70" i="2"/>
  <c r="AM78" i="2"/>
  <c r="AM86" i="2"/>
  <c r="AM94" i="2"/>
  <c r="AM102" i="2"/>
  <c r="AM63" i="2"/>
  <c r="AM72" i="2"/>
  <c r="AM88" i="2"/>
  <c r="AM104" i="2"/>
  <c r="AM71" i="2"/>
  <c r="AM79" i="2"/>
  <c r="AM87" i="2"/>
  <c r="AM95" i="2"/>
  <c r="AM103" i="2"/>
  <c r="AM64" i="2"/>
  <c r="AM80" i="2"/>
  <c r="AM96" i="2"/>
  <c r="AM65" i="2"/>
  <c r="AM73" i="2"/>
  <c r="AM81" i="2"/>
  <c r="AM89" i="2"/>
  <c r="AM97" i="2"/>
  <c r="AM105" i="2"/>
  <c r="AM75" i="2"/>
  <c r="AM91" i="2"/>
  <c r="AM107" i="2"/>
  <c r="E22" i="2"/>
  <c r="D67" i="2" s="1"/>
  <c r="K22" i="2"/>
  <c r="K24" i="2" s="1"/>
  <c r="K25" i="2" s="1"/>
  <c r="J22" i="2"/>
  <c r="J24" i="2" s="1"/>
  <c r="J27" i="2" s="1"/>
  <c r="I22" i="2"/>
  <c r="J49" i="2" s="1"/>
  <c r="C9" i="3"/>
  <c r="D29" i="1"/>
  <c r="D24" i="2"/>
  <c r="D25" i="2" s="1"/>
  <c r="E24" i="2"/>
  <c r="E27" i="2" s="1"/>
  <c r="P27" i="2"/>
  <c r="P25" i="2"/>
  <c r="Q27" i="2"/>
  <c r="Q25" i="2"/>
  <c r="V25" i="2"/>
  <c r="V27" i="2"/>
  <c r="W27" i="2"/>
  <c r="D14" i="3"/>
  <c r="C50" i="2"/>
  <c r="C51" i="2"/>
  <c r="C48" i="2"/>
  <c r="C24" i="2"/>
  <c r="C52" i="2"/>
  <c r="C49" i="2"/>
  <c r="D52" i="2"/>
  <c r="E29" i="1" l="1"/>
  <c r="D31" i="1"/>
  <c r="K27" i="2"/>
  <c r="I24" i="2"/>
  <c r="I25" i="2" s="1"/>
  <c r="J60" i="2"/>
  <c r="J25" i="2"/>
  <c r="I49" i="2"/>
  <c r="J67" i="2"/>
  <c r="I48" i="2"/>
  <c r="E25" i="2"/>
  <c r="D27" i="2"/>
  <c r="C27" i="2"/>
  <c r="C25" i="2"/>
  <c r="F29" i="1" l="1"/>
  <c r="F31" i="1" s="1"/>
  <c r="E31" i="1"/>
  <c r="I14" i="2"/>
  <c r="I13" i="2" s="1"/>
  <c r="I52" i="2" s="1"/>
  <c r="I27" i="2"/>
  <c r="C14" i="2"/>
  <c r="C13" i="2" s="1"/>
  <c r="C93" i="2" s="1"/>
  <c r="I90" i="2" l="1"/>
  <c r="I98" i="2"/>
  <c r="I73" i="2"/>
  <c r="I68" i="2"/>
  <c r="I56" i="2"/>
  <c r="I86" i="2"/>
  <c r="I95" i="2"/>
  <c r="I77" i="2"/>
  <c r="I79" i="2"/>
  <c r="I72" i="2"/>
  <c r="I74" i="2"/>
  <c r="I87" i="2"/>
  <c r="I64" i="2"/>
  <c r="I76" i="2"/>
  <c r="I65" i="2"/>
  <c r="I62" i="2"/>
  <c r="I88" i="2"/>
  <c r="I70" i="2"/>
  <c r="I61" i="2"/>
  <c r="I69" i="2"/>
  <c r="I89" i="2"/>
  <c r="I66" i="2"/>
  <c r="I82" i="2"/>
  <c r="I93" i="2"/>
  <c r="I75" i="2"/>
  <c r="I54" i="2"/>
  <c r="I58" i="2"/>
  <c r="I85" i="2"/>
  <c r="I71" i="2"/>
  <c r="I91" i="2"/>
  <c r="I51" i="2"/>
  <c r="I84" i="2"/>
  <c r="I63" i="2"/>
  <c r="I92" i="2"/>
  <c r="I53" i="2"/>
  <c r="I81" i="2"/>
  <c r="I97" i="2"/>
  <c r="I55" i="2"/>
  <c r="I78" i="2"/>
  <c r="I94" i="2"/>
  <c r="I99" i="2"/>
  <c r="I57" i="2"/>
  <c r="I83" i="2"/>
  <c r="I7" i="2"/>
  <c r="I59" i="2"/>
  <c r="I80" i="2"/>
  <c r="I96" i="2"/>
  <c r="I60" i="2"/>
  <c r="I67" i="2"/>
  <c r="I50" i="2"/>
  <c r="C86" i="2"/>
  <c r="C98" i="2"/>
  <c r="C54" i="2"/>
  <c r="C59" i="2"/>
  <c r="C63" i="2"/>
  <c r="C97" i="2"/>
  <c r="C58" i="2"/>
  <c r="C68" i="2"/>
  <c r="C79" i="2"/>
  <c r="C99" i="2"/>
  <c r="C70" i="2"/>
  <c r="C81" i="2"/>
  <c r="C84" i="2"/>
  <c r="C83" i="2"/>
  <c r="C55" i="2"/>
  <c r="C95" i="2"/>
  <c r="C82" i="2"/>
  <c r="C61" i="2"/>
  <c r="C72" i="2"/>
  <c r="C88" i="2"/>
  <c r="C62" i="2"/>
  <c r="C69" i="2"/>
  <c r="C85" i="2"/>
  <c r="C57" i="2"/>
  <c r="C64" i="2"/>
  <c r="C76" i="2"/>
  <c r="C92" i="2"/>
  <c r="C67" i="2"/>
  <c r="C73" i="2"/>
  <c r="C89" i="2"/>
  <c r="C90" i="2"/>
  <c r="C87" i="2"/>
  <c r="C66" i="2"/>
  <c r="C78" i="2"/>
  <c r="C94" i="2"/>
  <c r="C56" i="2"/>
  <c r="C75" i="2"/>
  <c r="C91" i="2"/>
  <c r="C74" i="2"/>
  <c r="C65" i="2"/>
  <c r="C71" i="2"/>
  <c r="C7" i="2"/>
  <c r="C80" i="2"/>
  <c r="C96" i="2"/>
  <c r="C60" i="2"/>
  <c r="C77" i="2"/>
  <c r="J11" i="1" l="1"/>
  <c r="AM59" i="2" l="1"/>
  <c r="AM60" i="2"/>
  <c r="AM61" i="2"/>
  <c r="AM62" i="2"/>
  <c r="AM55" i="2"/>
  <c r="D9" i="3"/>
  <c r="AM56" i="2"/>
  <c r="AM57" i="2"/>
  <c r="AM58" i="2"/>
  <c r="D18" i="3" l="1"/>
  <c r="O22" i="2"/>
  <c r="O48" i="2" l="1"/>
  <c r="O24" i="2"/>
  <c r="O27" i="2" l="1"/>
  <c r="O25" i="2"/>
  <c r="O14" i="2" s="1"/>
  <c r="O13" i="2" s="1"/>
  <c r="O49" i="2"/>
  <c r="O7" i="2" l="1"/>
  <c r="O86" i="2"/>
  <c r="O55" i="2"/>
  <c r="O63" i="2"/>
  <c r="O71" i="2"/>
  <c r="O79" i="2"/>
  <c r="O87" i="2"/>
  <c r="O95" i="2"/>
  <c r="O103" i="2"/>
  <c r="O76" i="2"/>
  <c r="O92" i="2"/>
  <c r="O61" i="2"/>
  <c r="O85" i="2"/>
  <c r="O109" i="2"/>
  <c r="O78" i="2"/>
  <c r="O102" i="2"/>
  <c r="O56" i="2"/>
  <c r="O64" i="2"/>
  <c r="O72" i="2"/>
  <c r="O80" i="2"/>
  <c r="O88" i="2"/>
  <c r="O96" i="2"/>
  <c r="O104" i="2"/>
  <c r="O51" i="2"/>
  <c r="O83" i="2"/>
  <c r="O107" i="2"/>
  <c r="O68" i="2"/>
  <c r="O100" i="2"/>
  <c r="O77" i="2"/>
  <c r="O101" i="2"/>
  <c r="O54" i="2"/>
  <c r="O94" i="2"/>
  <c r="O57" i="2"/>
  <c r="O65" i="2"/>
  <c r="O73" i="2"/>
  <c r="O81" i="2"/>
  <c r="O89" i="2"/>
  <c r="O97" i="2"/>
  <c r="O105" i="2"/>
  <c r="O59" i="2"/>
  <c r="O75" i="2"/>
  <c r="O99" i="2"/>
  <c r="O52" i="2"/>
  <c r="O84" i="2"/>
  <c r="O53" i="2"/>
  <c r="O70" i="2"/>
  <c r="O58" i="2"/>
  <c r="O66" i="2"/>
  <c r="O74" i="2"/>
  <c r="O82" i="2"/>
  <c r="O90" i="2"/>
  <c r="O98" i="2"/>
  <c r="O106" i="2"/>
  <c r="O67" i="2"/>
  <c r="O91" i="2"/>
  <c r="O60" i="2"/>
  <c r="O108" i="2"/>
  <c r="O69" i="2"/>
  <c r="O93" i="2"/>
  <c r="O62" i="2"/>
  <c r="O50" i="2"/>
  <c r="L29" i="1"/>
  <c r="U22" i="2" l="1"/>
  <c r="D19" i="3"/>
  <c r="U24" i="2" l="1"/>
  <c r="P48" i="2"/>
  <c r="U27" i="2" l="1"/>
  <c r="U25" i="2"/>
  <c r="U14" i="2" s="1"/>
  <c r="U13" i="2" s="1"/>
  <c r="P74" i="2" l="1"/>
  <c r="P64" i="2"/>
  <c r="P100" i="2"/>
  <c r="P108" i="2"/>
  <c r="P51" i="2"/>
  <c r="P61" i="2"/>
  <c r="P85" i="2"/>
  <c r="P69" i="2"/>
  <c r="P88" i="2"/>
  <c r="P70" i="2"/>
  <c r="P65" i="2"/>
  <c r="P104" i="2"/>
  <c r="P50" i="2"/>
  <c r="P107" i="2"/>
  <c r="P81" i="2"/>
  <c r="P56" i="2"/>
  <c r="P86" i="2"/>
  <c r="P67" i="2"/>
  <c r="P76" i="2"/>
  <c r="P87" i="2"/>
  <c r="P59" i="2"/>
  <c r="P71" i="2"/>
  <c r="P54" i="2"/>
  <c r="P84" i="2"/>
  <c r="P89" i="2"/>
  <c r="P92" i="2"/>
  <c r="P101" i="2"/>
  <c r="P75" i="2"/>
  <c r="P102" i="2"/>
  <c r="P97" i="2"/>
  <c r="P66" i="2"/>
  <c r="P83" i="2"/>
  <c r="P109" i="2"/>
  <c r="P52" i="2"/>
  <c r="P57" i="2"/>
  <c r="P53" i="2"/>
  <c r="P93" i="2"/>
  <c r="P80" i="2"/>
  <c r="P105" i="2"/>
  <c r="P79" i="2"/>
  <c r="P72" i="2"/>
  <c r="P55" i="2"/>
  <c r="P62" i="2"/>
  <c r="P96" i="2"/>
  <c r="P77" i="2"/>
  <c r="P103" i="2"/>
  <c r="P58" i="2"/>
  <c r="P63" i="2"/>
  <c r="P82" i="2"/>
  <c r="P94" i="2"/>
  <c r="P91" i="2"/>
  <c r="P73" i="2"/>
  <c r="P49" i="2"/>
  <c r="U7" i="2"/>
  <c r="P78" i="2"/>
  <c r="P68" i="2"/>
  <c r="P98" i="2"/>
  <c r="P95" i="2"/>
  <c r="P90" i="2"/>
  <c r="P99" i="2"/>
  <c r="P106" i="2"/>
  <c r="P60" i="2"/>
  <c r="K15" i="1" l="1"/>
  <c r="E13" i="3" s="1"/>
  <c r="I15" i="1"/>
  <c r="C13" i="3" s="1"/>
  <c r="J15" i="1"/>
  <c r="D13" i="3" s="1"/>
  <c r="H22" i="1" l="1"/>
  <c r="L21" i="1"/>
  <c r="J22" i="1" l="1"/>
  <c r="Q31" i="2"/>
  <c r="Q33" i="2" s="1"/>
  <c r="N21" i="1"/>
  <c r="K21" i="1"/>
  <c r="D21" i="3" s="1"/>
  <c r="D20" i="3"/>
  <c r="O31" i="2"/>
  <c r="G22" i="1"/>
  <c r="M30" i="1"/>
  <c r="L22" i="1"/>
  <c r="M31" i="1" s="1"/>
  <c r="P31" i="2"/>
  <c r="P33" i="2" s="1"/>
  <c r="I22" i="1"/>
  <c r="M21" i="1"/>
  <c r="L30" i="1" l="1"/>
  <c r="K22" i="1"/>
  <c r="Q48" i="2"/>
  <c r="O33" i="2"/>
  <c r="N30" i="1"/>
  <c r="M22" i="1"/>
  <c r="N31" i="1" s="1"/>
  <c r="P36" i="2"/>
  <c r="P34" i="2"/>
  <c r="Q36" i="2"/>
  <c r="Q34" i="2"/>
  <c r="N22" i="1"/>
  <c r="O31" i="1" s="1"/>
  <c r="O30" i="1"/>
  <c r="O34" i="2" l="1"/>
  <c r="P14" i="2" s="1"/>
  <c r="V14" i="2" s="1"/>
  <c r="O36" i="2"/>
  <c r="D22" i="3"/>
  <c r="L31" i="1"/>
  <c r="Q49" i="2"/>
  <c r="R48" i="2"/>
  <c r="S48" i="2"/>
  <c r="R49" i="2" l="1"/>
  <c r="S49" i="2"/>
  <c r="P13" i="2"/>
  <c r="Q84" i="2" l="1"/>
  <c r="Q99" i="2"/>
  <c r="Q92" i="2"/>
  <c r="Q73" i="2"/>
  <c r="Q79" i="2"/>
  <c r="Q108" i="2"/>
  <c r="Q74" i="2"/>
  <c r="Q83" i="2"/>
  <c r="Q61" i="2"/>
  <c r="Q50" i="2"/>
  <c r="O8" i="2"/>
  <c r="O9" i="2" s="1"/>
  <c r="Q60" i="2"/>
  <c r="Q67" i="2"/>
  <c r="Q103" i="2"/>
  <c r="Q53" i="2"/>
  <c r="Q70" i="2"/>
  <c r="Q59" i="2"/>
  <c r="V13" i="2"/>
  <c r="U9" i="2" s="1"/>
  <c r="Q102" i="2"/>
  <c r="Q62" i="2"/>
  <c r="Q54" i="2"/>
  <c r="Q81" i="2"/>
  <c r="Q71" i="2"/>
  <c r="Q68" i="2"/>
  <c r="Q52" i="2"/>
  <c r="Q89" i="2"/>
  <c r="Q66" i="2"/>
  <c r="Q64" i="2"/>
  <c r="Q57" i="2"/>
  <c r="Q95" i="2"/>
  <c r="Q93" i="2"/>
  <c r="Q96" i="2"/>
  <c r="Q86" i="2"/>
  <c r="Q105" i="2"/>
  <c r="Q94" i="2"/>
  <c r="Q97" i="2"/>
  <c r="Q72" i="2"/>
  <c r="Q100" i="2"/>
  <c r="Q88" i="2"/>
  <c r="Q63" i="2"/>
  <c r="Q77" i="2"/>
  <c r="Q87" i="2"/>
  <c r="Q56" i="2"/>
  <c r="Q75" i="2"/>
  <c r="Q101" i="2"/>
  <c r="Q90" i="2"/>
  <c r="Q98" i="2"/>
  <c r="Q65" i="2"/>
  <c r="Q82" i="2"/>
  <c r="Q51" i="2"/>
  <c r="Q106" i="2"/>
  <c r="Q104" i="2"/>
  <c r="Q91" i="2"/>
  <c r="Q55" i="2"/>
  <c r="Q85" i="2"/>
  <c r="Q76" i="2"/>
  <c r="Q58" i="2"/>
  <c r="Q80" i="2"/>
  <c r="Q78" i="2"/>
  <c r="Q69" i="2"/>
  <c r="Q107" i="2"/>
  <c r="Q109" i="2"/>
  <c r="R65" i="2" l="1"/>
  <c r="S65" i="2"/>
  <c r="R93" i="2"/>
  <c r="S93" i="2"/>
  <c r="R71" i="2"/>
  <c r="S71" i="2"/>
  <c r="S53" i="2"/>
  <c r="R53" i="2"/>
  <c r="R74" i="2"/>
  <c r="S74" i="2"/>
  <c r="R85" i="2"/>
  <c r="S85" i="2"/>
  <c r="R90" i="2"/>
  <c r="S90" i="2"/>
  <c r="R100" i="2"/>
  <c r="S100" i="2"/>
  <c r="S107" i="2"/>
  <c r="R107" i="2"/>
  <c r="S101" i="2"/>
  <c r="R101" i="2"/>
  <c r="S72" i="2"/>
  <c r="R72" i="2"/>
  <c r="S57" i="2"/>
  <c r="R57" i="2"/>
  <c r="R54" i="2"/>
  <c r="S54" i="2"/>
  <c r="R67" i="2"/>
  <c r="S67" i="2"/>
  <c r="R79" i="2"/>
  <c r="S79" i="2"/>
  <c r="R76" i="2"/>
  <c r="S76" i="2"/>
  <c r="R68" i="2"/>
  <c r="S68" i="2"/>
  <c r="S98" i="2"/>
  <c r="R98" i="2"/>
  <c r="S81" i="2"/>
  <c r="R81" i="2"/>
  <c r="R91" i="2"/>
  <c r="S91" i="2"/>
  <c r="S69" i="2"/>
  <c r="R69" i="2"/>
  <c r="S104" i="2"/>
  <c r="R104" i="2"/>
  <c r="R75" i="2"/>
  <c r="S75" i="2"/>
  <c r="S97" i="2"/>
  <c r="R97" i="2"/>
  <c r="S64" i="2"/>
  <c r="R64" i="2"/>
  <c r="S62" i="2"/>
  <c r="R62" i="2"/>
  <c r="S60" i="2"/>
  <c r="R60" i="2"/>
  <c r="R73" i="2"/>
  <c r="S73" i="2"/>
  <c r="S70" i="2"/>
  <c r="R70" i="2"/>
  <c r="S109" i="2"/>
  <c r="R109" i="2"/>
  <c r="R108" i="2"/>
  <c r="S108" i="2"/>
  <c r="R106" i="2"/>
  <c r="S106" i="2"/>
  <c r="S94" i="2"/>
  <c r="R94" i="2"/>
  <c r="R66" i="2"/>
  <c r="S66" i="2"/>
  <c r="S102" i="2"/>
  <c r="R102" i="2"/>
  <c r="S92" i="2"/>
  <c r="R92" i="2"/>
  <c r="R96" i="2"/>
  <c r="S96" i="2"/>
  <c r="R88" i="2"/>
  <c r="S88" i="2"/>
  <c r="R95" i="2"/>
  <c r="S95" i="2"/>
  <c r="S78" i="2"/>
  <c r="R78" i="2"/>
  <c r="S80" i="2"/>
  <c r="R80" i="2"/>
  <c r="R51" i="2"/>
  <c r="S51" i="2"/>
  <c r="R87" i="2"/>
  <c r="S87" i="2"/>
  <c r="S105" i="2"/>
  <c r="R105" i="2"/>
  <c r="R89" i="2"/>
  <c r="S89" i="2"/>
  <c r="S50" i="2"/>
  <c r="R50" i="2"/>
  <c r="R99" i="2"/>
  <c r="S99" i="2"/>
  <c r="R63" i="2"/>
  <c r="S63" i="2"/>
  <c r="S83" i="2"/>
  <c r="R83" i="2"/>
  <c r="R55" i="2"/>
  <c r="S55" i="2"/>
  <c r="R103" i="2"/>
  <c r="S103" i="2"/>
  <c r="S56" i="2"/>
  <c r="R56" i="2"/>
  <c r="R58" i="2"/>
  <c r="S58" i="2"/>
  <c r="R82" i="2"/>
  <c r="S82" i="2"/>
  <c r="S77" i="2"/>
  <c r="R77" i="2"/>
  <c r="R86" i="2"/>
  <c r="S86" i="2"/>
  <c r="S52" i="2"/>
  <c r="R52" i="2"/>
  <c r="R59" i="2"/>
  <c r="S59" i="2"/>
  <c r="R61" i="2"/>
  <c r="S61" i="2"/>
  <c r="R84" i="2"/>
  <c r="S84" i="2"/>
</calcChain>
</file>

<file path=xl/comments1.xml><?xml version="1.0" encoding="utf-8"?>
<comments xmlns="http://schemas.openxmlformats.org/spreadsheetml/2006/main">
  <authors>
    <author>Stane Merse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>
  <authors>
    <author>Alenka Topolovec Virant</author>
  </authors>
  <commentList>
    <comment ref="C6" authorId="0" shapeId="0">
      <text>
        <r>
          <rPr>
            <sz val="9"/>
            <color indexed="81"/>
            <rFont val="Segoe UI"/>
            <charset val="1"/>
          </rPr>
          <t xml:space="preserve">
</t>
        </r>
        <r>
          <rPr>
            <b/>
            <sz val="11"/>
            <color indexed="81"/>
            <rFont val="Segoe UI"/>
            <family val="2"/>
            <charset val="238"/>
          </rPr>
          <t>Vrednost mora biti vnesena z obvezno zaokrožitvijo na 3 decimalna mesta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b/>
            <sz val="11"/>
            <color indexed="81"/>
            <rFont val="Segoe UI"/>
            <family val="2"/>
            <charset val="238"/>
          </rPr>
          <t>Vrednost mora biti vnesena z obvezno zaokrožitvijo na 3 decimalna mesta</t>
        </r>
      </text>
    </comment>
    <comment ref="O6" authorId="0" shapeId="0">
      <text>
        <r>
          <rPr>
            <b/>
            <sz val="11"/>
            <color indexed="81"/>
            <rFont val="Segoe UI"/>
            <family val="2"/>
            <charset val="238"/>
          </rPr>
          <t>Vrednost mora biti vnesena z obvezno zaokrožitvijo na 3 decimalna mesta</t>
        </r>
      </text>
    </comment>
    <comment ref="U6" authorId="0" shapeId="0">
      <text>
        <r>
          <rPr>
            <b/>
            <sz val="11"/>
            <color indexed="81"/>
            <rFont val="Segoe UI"/>
            <family val="2"/>
            <charset val="238"/>
          </rPr>
          <t xml:space="preserve">Vrednost mora biti vnesena z obvezno zaokrožitvijo na 3 decimalna mesta
</t>
        </r>
      </text>
    </comment>
  </commentList>
</comments>
</file>

<file path=xl/comments3.xml><?xml version="1.0" encoding="utf-8"?>
<comments xmlns="http://schemas.openxmlformats.org/spreadsheetml/2006/main">
  <authors>
    <author>Stane Merse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Ker so bili popravki RSEE izelani glede na ponudbene cene iz poziva, se podrobnejši parametri RSEE nios osvežil/določili.</t>
        </r>
      </text>
    </comment>
  </commentList>
</comments>
</file>

<file path=xl/sharedStrings.xml><?xml version="1.0" encoding="utf-8"?>
<sst xmlns="http://schemas.openxmlformats.org/spreadsheetml/2006/main" count="310" uniqueCount="153">
  <si>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</si>
  <si>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</si>
  <si>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</si>
  <si>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</si>
  <si>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</si>
  <si>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</si>
  <si>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</si>
  <si>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</si>
  <si>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</si>
  <si>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</si>
  <si>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</si>
  <si>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</si>
  <si>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</si>
  <si>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</si>
  <si>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</si>
  <si>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</si>
  <si>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</si>
  <si>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</si>
  <si>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</si>
  <si>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</si>
  <si>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</si>
  <si>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</si>
  <si>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</si>
  <si>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</si>
  <si>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</si>
  <si>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</si>
  <si>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</si>
  <si>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</si>
  <si>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</si>
  <si>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</si>
  <si>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</si>
  <si>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</si>
  <si>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</si>
  <si>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</si>
  <si>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</si>
  <si>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</si>
  <si>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</si>
  <si>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</si>
  <si>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</si>
  <si>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</si>
  <si>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</si>
  <si>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</si>
  <si>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</si>
  <si>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Referenčna tržna cena električne energije:</t>
  </si>
  <si>
    <t>do 1 MW</t>
  </si>
  <si>
    <t>PN SPTE</t>
  </si>
  <si>
    <t>do 4.000 ur</t>
  </si>
  <si>
    <t>nad 4.000 ur</t>
  </si>
  <si>
    <t>PN OVE      [EUR/MWh]</t>
  </si>
  <si>
    <t>PN SPTE      [EUR/MWh]</t>
  </si>
  <si>
    <r>
      <t>NDRS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</si>
  <si>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SDRS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</si>
  <si>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RSEE</t>
    </r>
    <r>
      <rPr>
        <b/>
        <vertAlign val="subscript"/>
        <sz val="11"/>
        <rFont val="Arial"/>
        <family val="2"/>
        <charset val="238"/>
      </rPr>
      <t>SPTE</t>
    </r>
  </si>
  <si>
    <r>
      <t>do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</si>
  <si>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NDRS + SDRS</t>
  </si>
  <si>
    <t>Leto</t>
  </si>
  <si>
    <t>Ref. cena zemelj. Plina (C(B)):</t>
  </si>
  <si>
    <t>KODA</t>
  </si>
  <si>
    <t>Delež izkor. toplote</t>
  </si>
  <si>
    <t>Specifični investicijski stroški (EUR/kWel)</t>
  </si>
  <si>
    <t>Zavar. idr. % invest.</t>
  </si>
  <si>
    <t>Obratovanje % invest.</t>
  </si>
  <si>
    <t>Delo
 št. zaposl.</t>
  </si>
  <si>
    <t>HE01</t>
  </si>
  <si>
    <t>HE02</t>
  </si>
  <si>
    <t>HE03</t>
  </si>
  <si>
    <t>VE01</t>
  </si>
  <si>
    <t>VE02</t>
  </si>
  <si>
    <t>VE03</t>
  </si>
  <si>
    <t>SE11</t>
  </si>
  <si>
    <t>SE12</t>
  </si>
  <si>
    <t>SE13</t>
  </si>
  <si>
    <t>SE21</t>
  </si>
  <si>
    <t>SE22</t>
  </si>
  <si>
    <t>SE23</t>
  </si>
  <si>
    <t>GT01</t>
  </si>
  <si>
    <t>GT02</t>
  </si>
  <si>
    <t>GT03</t>
  </si>
  <si>
    <t>LB11</t>
  </si>
  <si>
    <t>LB12</t>
  </si>
  <si>
    <t>LB13</t>
  </si>
  <si>
    <t>5.4.Stare elektrarne na lesno biomaso</t>
  </si>
  <si>
    <t>LB41</t>
  </si>
  <si>
    <t>LB42</t>
  </si>
  <si>
    <t>LB43</t>
  </si>
  <si>
    <t>BP11</t>
  </si>
  <si>
    <t>BP12</t>
  </si>
  <si>
    <t>BP13</t>
  </si>
  <si>
    <t>BP21</t>
  </si>
  <si>
    <t>BP22</t>
  </si>
  <si>
    <t>BP23</t>
  </si>
  <si>
    <t>7. Elektrarne na bioplin iz čistilnih naprav</t>
  </si>
  <si>
    <t>ČN01</t>
  </si>
  <si>
    <t>ČN02</t>
  </si>
  <si>
    <t>ČN03</t>
  </si>
  <si>
    <t>8. Elektrarne na odlagališčni plin</t>
  </si>
  <si>
    <t>OP01</t>
  </si>
  <si>
    <t>OP02</t>
  </si>
  <si>
    <t>OP03</t>
  </si>
  <si>
    <t>BO01</t>
  </si>
  <si>
    <t>BO02</t>
  </si>
  <si>
    <t>BO03</t>
  </si>
  <si>
    <t>11. SPTE na fosilna goriva (do 4.000 ur)</t>
  </si>
  <si>
    <t>SF11</t>
  </si>
  <si>
    <t>SF12</t>
  </si>
  <si>
    <t>SF13</t>
  </si>
  <si>
    <t>SF14</t>
  </si>
  <si>
    <t>11. SPTE na fosilna goriva (več kot 4.000 ur)</t>
  </si>
  <si>
    <t>SF21</t>
  </si>
  <si>
    <t>SF22</t>
  </si>
  <si>
    <t>SF23</t>
  </si>
  <si>
    <t>SF24</t>
  </si>
  <si>
    <t>Podatek ali podpora ni predvidena</t>
  </si>
  <si>
    <t>3.2 Sončne elektrarne - integrirane</t>
  </si>
  <si>
    <t>SE24</t>
  </si>
  <si>
    <t>€/Sm3</t>
  </si>
  <si>
    <t>Predvidene obratov. ure za tip elektarne</t>
  </si>
  <si>
    <r>
      <t>Izk</t>
    </r>
    <r>
      <rPr>
        <b/>
        <vertAlign val="subscript"/>
        <sz val="11"/>
        <rFont val="Arial"/>
        <family val="2"/>
        <charset val="238"/>
      </rPr>
      <t>el</t>
    </r>
    <r>
      <rPr>
        <b/>
        <sz val="11"/>
        <rFont val="Arial"/>
        <family val="2"/>
        <charset val="238"/>
      </rPr>
      <t xml:space="preserve"> %</t>
    </r>
  </si>
  <si>
    <r>
      <t>Izk</t>
    </r>
    <r>
      <rPr>
        <b/>
        <vertAlign val="subscript"/>
        <sz val="11"/>
        <rFont val="Arial"/>
        <family val="2"/>
        <charset val="238"/>
      </rPr>
      <t>t</t>
    </r>
    <r>
      <rPr>
        <b/>
        <sz val="11"/>
        <rFont val="Arial"/>
        <family val="2"/>
        <charset val="238"/>
      </rPr>
      <t xml:space="preserve"> %</t>
    </r>
  </si>
  <si>
    <t>Tipčna velikost (MW)</t>
  </si>
  <si>
    <t>Vzdrževanje %  invest., (€/MWh)</t>
  </si>
  <si>
    <t>NDRS
 (€/MWh)</t>
  </si>
  <si>
    <t>SDRS
 (€/MWh)</t>
  </si>
  <si>
    <t>RSEE (€/MWh)</t>
  </si>
  <si>
    <t>Cena ZO (€/MWh)</t>
  </si>
  <si>
    <t>Višina OP (€/MWh)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</si>
  <si>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</si>
  <si>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</si>
  <si>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</si>
  <si>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</si>
  <si>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</si>
  <si>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</si>
  <si>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</si>
  <si>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</si>
  <si>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</si>
  <si>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</si>
  <si>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</si>
  <si>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r>
      <t>večje od 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</si>
  <si>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do 20 MW</t>
  </si>
  <si>
    <t>PNSPTE</t>
  </si>
  <si>
    <t>TABELA RSEE 2016</t>
  </si>
  <si>
    <t>VE</t>
  </si>
  <si>
    <t>LB</t>
  </si>
  <si>
    <t>SEO</t>
  </si>
  <si>
    <t>Izračun RSEE za leto 2019 z regresijskimi krivuljami</t>
  </si>
  <si>
    <t>Referenčni stroški za leto 2019 za tipične velikostne razrede PN</t>
  </si>
  <si>
    <r>
      <t>RSEE</t>
    </r>
    <r>
      <rPr>
        <b/>
        <vertAlign val="subscript"/>
        <sz val="12"/>
        <color theme="1"/>
        <rFont val="Calibri"/>
        <family val="2"/>
        <charset val="238"/>
        <scheme val="minor"/>
      </rPr>
      <t>HE</t>
    </r>
    <r>
      <rPr>
        <b/>
        <sz val="12"/>
        <color theme="1"/>
        <rFont val="Calibri"/>
        <family val="2"/>
        <charset val="238"/>
        <scheme val="minor"/>
      </rPr>
      <t xml:space="preserve"> =80,701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-0,077</t>
    </r>
  </si>
  <si>
    <r>
      <t>NDRS</t>
    </r>
    <r>
      <rPr>
        <b/>
        <vertAlign val="subscript"/>
        <sz val="11"/>
        <color rgb="FF000000"/>
        <rFont val="Calibri"/>
        <family val="2"/>
        <charset val="238"/>
        <scheme val="minor"/>
      </rPr>
      <t>&lt;4000</t>
    </r>
    <r>
      <rPr>
        <b/>
        <sz val="11"/>
        <color rgb="FF000000"/>
        <rFont val="Calibri"/>
        <family val="2"/>
        <charset val="238"/>
        <scheme val="minor"/>
      </rPr>
      <t xml:space="preserve"> = 38,974 * P</t>
    </r>
    <r>
      <rPr>
        <b/>
        <vertAlign val="subscript"/>
        <sz val="11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1"/>
        <color rgb="FF000000"/>
        <rFont val="Calibri"/>
        <family val="2"/>
        <charset val="238"/>
        <scheme val="minor"/>
      </rPr>
      <t>-0,171</t>
    </r>
  </si>
  <si>
    <r>
      <t xml:space="preserve">    SDRS</t>
    </r>
    <r>
      <rPr>
        <b/>
        <vertAlign val="subscript"/>
        <sz val="10"/>
        <color rgb="FF000000"/>
        <rFont val="Calibri"/>
        <family val="2"/>
        <charset val="238"/>
        <scheme val="minor"/>
      </rPr>
      <t>SPTE</t>
    </r>
    <r>
      <rPr>
        <b/>
        <sz val="10"/>
        <color rgb="FF000000"/>
        <rFont val="Calibri"/>
        <family val="2"/>
        <charset val="238"/>
        <scheme val="minor"/>
      </rPr>
      <t xml:space="preserve"> = 57,491 * P</t>
    </r>
    <r>
      <rPr>
        <b/>
        <vertAlign val="subscript"/>
        <sz val="10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0"/>
        <color rgb="FF000000"/>
        <rFont val="Calibri"/>
        <family val="2"/>
        <charset val="238"/>
        <scheme val="minor"/>
      </rPr>
      <t>-0,040</t>
    </r>
  </si>
  <si>
    <r>
      <t>NDRS</t>
    </r>
    <r>
      <rPr>
        <b/>
        <vertAlign val="subscript"/>
        <sz val="10"/>
        <color rgb="FF000000"/>
        <rFont val="Calibri"/>
        <family val="2"/>
        <charset val="238"/>
        <scheme val="minor"/>
      </rPr>
      <t>&gt;4000</t>
    </r>
    <r>
      <rPr>
        <b/>
        <sz val="10"/>
        <color rgb="FF000000"/>
        <rFont val="Calibri"/>
        <family val="2"/>
        <charset val="238"/>
        <scheme val="minor"/>
      </rPr>
      <t xml:space="preserve"> = 28,872 * P</t>
    </r>
    <r>
      <rPr>
        <b/>
        <vertAlign val="subscript"/>
        <sz val="10"/>
        <color rgb="FF000000"/>
        <rFont val="Calibri"/>
        <family val="2"/>
        <charset val="238"/>
        <scheme val="minor"/>
      </rPr>
      <t>el</t>
    </r>
    <r>
      <rPr>
        <b/>
        <vertAlign val="superscript"/>
        <sz val="10"/>
        <color rgb="FF000000"/>
        <rFont val="Calibri"/>
        <family val="2"/>
        <charset val="238"/>
        <scheme val="minor"/>
      </rPr>
      <t>-0,167</t>
    </r>
  </si>
  <si>
    <t>Referenčni stroški za leto 2019</t>
  </si>
  <si>
    <t>Popravljeno na regresijsko krivuljo!</t>
  </si>
  <si>
    <r>
      <t>PN &gt;11 kW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sz val="12"/>
        <color theme="1"/>
        <rFont val="Calibri"/>
        <family val="2"/>
        <charset val="238"/>
        <scheme val="minor"/>
      </rPr>
      <t>: RSEESES = 67,386 * Pel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</si>
</sst>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#,##0.000"/>
    <numFmt numFmtId="167" formatCode="0.0%"/>
    <numFmt numFmtId="168" formatCode="#,##0.0"/>
    <numFmt numFmtId="169" formatCode="0.0000"/>
  </numFmts>
  <fonts count="6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vertAlign val="subscript"/>
      <sz val="9"/>
      <color theme="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8"/>
      <name val="Arial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vertAlign val="subscript"/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vertAlign val="subscript"/>
      <sz val="10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11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rgb="FF4F81BD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 style="medium">
        <color rgb="FF4F81BD"/>
      </left>
      <right style="medium">
        <color rgb="FF4F81BD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/>
      <diagonal/>
    </border>
    <border>
      <left style="thin">
        <color theme="4" tint="-0.249977111117893"/>
      </left>
      <right style="medium">
        <color theme="8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8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8"/>
      </right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5" fillId="0" borderId="0"/>
    <xf numFmtId="9" fontId="41" fillId="0" borderId="0" applyFont="0" applyFill="0" applyBorder="0" applyAlignment="0" applyProtection="0"/>
  </cellStyleXfs>
  <cellXfs count="329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6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7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0" fontId="1" fillId="0" borderId="0" xfId="0" applyFont="1"/>
    <xf numFmtId="0" fontId="15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25" fillId="0" borderId="0" xfId="0" applyFont="1"/>
    <xf numFmtId="0" fontId="26" fillId="0" borderId="0" xfId="0" applyFont="1"/>
    <xf numFmtId="0" fontId="34" fillId="7" borderId="40" xfId="0" applyFont="1" applyFill="1" applyBorder="1" applyAlignment="1">
      <alignment horizontal="left" vertical="center"/>
    </xf>
    <xf numFmtId="0" fontId="34" fillId="7" borderId="41" xfId="0" applyFont="1" applyFill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/>
    </xf>
    <xf numFmtId="0" fontId="34" fillId="7" borderId="43" xfId="0" applyFont="1" applyFill="1" applyBorder="1" applyAlignment="1">
      <alignment horizontal="center" vertical="center"/>
    </xf>
    <xf numFmtId="0" fontId="38" fillId="7" borderId="40" xfId="0" applyFont="1" applyFill="1" applyBorder="1" applyAlignment="1">
      <alignment horizontal="left" vertical="center"/>
    </xf>
    <xf numFmtId="0" fontId="38" fillId="7" borderId="41" xfId="0" applyFont="1" applyFill="1" applyBorder="1" applyAlignment="1">
      <alignment horizontal="center" vertical="center"/>
    </xf>
    <xf numFmtId="0" fontId="38" fillId="7" borderId="42" xfId="0" applyFont="1" applyFill="1" applyBorder="1" applyAlignment="1">
      <alignment horizontal="center" vertical="center"/>
    </xf>
    <xf numFmtId="0" fontId="38" fillId="7" borderId="43" xfId="0" applyFont="1" applyFill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45" xfId="0" applyNumberFormat="1" applyFont="1" applyBorder="1" applyAlignment="1">
      <alignment horizontal="center" vertical="center"/>
    </xf>
    <xf numFmtId="4" fontId="1" fillId="0" borderId="47" xfId="0" applyNumberFormat="1" applyFont="1" applyBorder="1" applyAlignment="1">
      <alignment horizontal="center" vertical="center"/>
    </xf>
    <xf numFmtId="4" fontId="1" fillId="0" borderId="48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44" xfId="0" applyFont="1" applyFill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40" fillId="0" borderId="0" xfId="1" applyFont="1" applyAlignment="1">
      <alignment horizontal="right"/>
    </xf>
    <xf numFmtId="0" fontId="40" fillId="0" borderId="0" xfId="1" applyFont="1"/>
    <xf numFmtId="0" fontId="42" fillId="0" borderId="0" xfId="1" applyFont="1"/>
    <xf numFmtId="0" fontId="5" fillId="0" borderId="0" xfId="1"/>
    <xf numFmtId="0" fontId="21" fillId="0" borderId="0" xfId="1" applyFont="1" applyAlignment="1">
      <alignment horizontal="right"/>
    </xf>
    <xf numFmtId="0" fontId="21" fillId="4" borderId="0" xfId="1" applyFont="1" applyFill="1" applyAlignment="1">
      <alignment horizontal="center"/>
    </xf>
    <xf numFmtId="0" fontId="17" fillId="0" borderId="0" xfId="1" applyFont="1" applyAlignment="1">
      <alignment horizontal="right"/>
    </xf>
    <xf numFmtId="2" fontId="17" fillId="0" borderId="0" xfId="1" applyNumberFormat="1" applyFont="1" applyAlignment="1">
      <alignment horizontal="right"/>
    </xf>
    <xf numFmtId="0" fontId="17" fillId="0" borderId="0" xfId="1" applyFont="1"/>
    <xf numFmtId="0" fontId="17" fillId="0" borderId="0" xfId="1" applyFont="1" applyBorder="1" applyAlignment="1">
      <alignment horizontal="right"/>
    </xf>
    <xf numFmtId="0" fontId="17" fillId="0" borderId="0" xfId="1" applyFont="1" applyBorder="1"/>
    <xf numFmtId="0" fontId="43" fillId="0" borderId="0" xfId="0" applyFont="1" applyBorder="1" applyAlignment="1">
      <alignment horizontal="center"/>
    </xf>
    <xf numFmtId="0" fontId="5" fillId="0" borderId="31" xfId="1" applyBorder="1"/>
    <xf numFmtId="0" fontId="7" fillId="0" borderId="53" xfId="1" applyFont="1" applyBorder="1" applyAlignment="1">
      <alignment horizontal="center"/>
    </xf>
    <xf numFmtId="0" fontId="2" fillId="0" borderId="58" xfId="1" applyFont="1" applyBorder="1"/>
    <xf numFmtId="0" fontId="2" fillId="0" borderId="13" xfId="1" applyFont="1" applyBorder="1" applyAlignment="1">
      <alignment horizontal="center"/>
    </xf>
    <xf numFmtId="3" fontId="7" fillId="0" borderId="60" xfId="1" applyNumberFormat="1" applyFont="1" applyBorder="1"/>
    <xf numFmtId="0" fontId="5" fillId="0" borderId="6" xfId="1" applyBorder="1"/>
    <xf numFmtId="0" fontId="2" fillId="0" borderId="17" xfId="1" applyFont="1" applyBorder="1" applyAlignment="1">
      <alignment horizontal="center"/>
    </xf>
    <xf numFmtId="0" fontId="2" fillId="0" borderId="6" xfId="1" applyFont="1" applyBorder="1"/>
    <xf numFmtId="0" fontId="7" fillId="0" borderId="17" xfId="1" applyFont="1" applyBorder="1" applyAlignment="1">
      <alignment horizontal="center"/>
    </xf>
    <xf numFmtId="3" fontId="7" fillId="3" borderId="60" xfId="1" applyNumberFormat="1" applyFont="1" applyFill="1" applyBorder="1"/>
    <xf numFmtId="0" fontId="2" fillId="0" borderId="6" xfId="1" applyFont="1" applyFill="1" applyBorder="1"/>
    <xf numFmtId="0" fontId="5" fillId="0" borderId="63" xfId="1" applyBorder="1"/>
    <xf numFmtId="0" fontId="2" fillId="0" borderId="64" xfId="1" applyFont="1" applyBorder="1" applyAlignment="1">
      <alignment horizontal="center"/>
    </xf>
    <xf numFmtId="3" fontId="7" fillId="0" borderId="69" xfId="1" applyNumberFormat="1" applyFont="1" applyBorder="1"/>
    <xf numFmtId="0" fontId="7" fillId="0" borderId="2" xfId="1" applyFont="1" applyBorder="1"/>
    <xf numFmtId="0" fontId="7" fillId="0" borderId="26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4" xfId="1" applyNumberFormat="1" applyFont="1" applyBorder="1" applyAlignment="1">
      <alignment horizontal="center"/>
    </xf>
    <xf numFmtId="167" fontId="7" fillId="0" borderId="71" xfId="2" applyNumberFormat="1" applyFont="1" applyBorder="1" applyAlignment="1">
      <alignment horizontal="center"/>
    </xf>
    <xf numFmtId="0" fontId="5" fillId="0" borderId="14" xfId="1" applyBorder="1"/>
    <xf numFmtId="3" fontId="7" fillId="0" borderId="8" xfId="1" applyNumberFormat="1" applyFont="1" applyBorder="1" applyAlignment="1">
      <alignment horizontal="center"/>
    </xf>
    <xf numFmtId="167" fontId="7" fillId="0" borderId="38" xfId="2" applyNumberFormat="1" applyFont="1" applyBorder="1" applyAlignment="1">
      <alignment horizontal="center"/>
    </xf>
    <xf numFmtId="0" fontId="5" fillId="0" borderId="73" xfId="1" applyBorder="1"/>
    <xf numFmtId="0" fontId="7" fillId="0" borderId="19" xfId="1" applyFont="1" applyBorder="1" applyAlignment="1">
      <alignment horizontal="center"/>
    </xf>
    <xf numFmtId="3" fontId="7" fillId="0" borderId="27" xfId="1" applyNumberFormat="1" applyFont="1" applyBorder="1"/>
    <xf numFmtId="3" fontId="7" fillId="0" borderId="76" xfId="1" applyNumberFormat="1" applyFont="1" applyBorder="1" applyAlignment="1">
      <alignment horizontal="center"/>
    </xf>
    <xf numFmtId="167" fontId="7" fillId="0" borderId="74" xfId="2" applyNumberFormat="1" applyFont="1" applyBorder="1" applyAlignment="1">
      <alignment horizontal="center"/>
    </xf>
    <xf numFmtId="0" fontId="5" fillId="3" borderId="0" xfId="1" applyFill="1"/>
    <xf numFmtId="0" fontId="46" fillId="0" borderId="0" xfId="1" applyFont="1"/>
    <xf numFmtId="169" fontId="5" fillId="0" borderId="0" xfId="1" applyNumberFormat="1"/>
    <xf numFmtId="0" fontId="2" fillId="0" borderId="14" xfId="1" applyFont="1" applyBorder="1"/>
    <xf numFmtId="0" fontId="7" fillId="0" borderId="15" xfId="1" applyFont="1" applyBorder="1" applyAlignment="1">
      <alignment horizontal="center"/>
    </xf>
    <xf numFmtId="0" fontId="5" fillId="0" borderId="15" xfId="1" applyBorder="1"/>
    <xf numFmtId="0" fontId="5" fillId="0" borderId="0" xfId="1" applyBorder="1"/>
    <xf numFmtId="0" fontId="5" fillId="0" borderId="59" xfId="1" applyBorder="1"/>
    <xf numFmtId="3" fontId="5" fillId="0" borderId="15" xfId="1" applyNumberFormat="1" applyBorder="1"/>
    <xf numFmtId="0" fontId="5" fillId="9" borderId="59" xfId="1" applyFill="1" applyBorder="1"/>
    <xf numFmtId="167" fontId="7" fillId="3" borderId="3" xfId="2" applyNumberFormat="1" applyFont="1" applyFill="1" applyBorder="1" applyAlignment="1">
      <alignment horizontal="center"/>
    </xf>
    <xf numFmtId="167" fontId="7" fillId="3" borderId="37" xfId="2" applyNumberFormat="1" applyFont="1" applyFill="1" applyBorder="1" applyAlignment="1">
      <alignment horizontal="center"/>
    </xf>
    <xf numFmtId="167" fontId="7" fillId="3" borderId="23" xfId="2" applyNumberFormat="1" applyFont="1" applyFill="1" applyBorder="1" applyAlignment="1">
      <alignment horizontal="center"/>
    </xf>
    <xf numFmtId="49" fontId="45" fillId="10" borderId="53" xfId="1" applyNumberFormat="1" applyFont="1" applyFill="1" applyBorder="1" applyAlignment="1" applyProtection="1">
      <alignment horizontal="center" vertical="center" wrapText="1"/>
      <protection locked="0"/>
    </xf>
    <xf numFmtId="49" fontId="47" fillId="4" borderId="55" xfId="1" applyNumberFormat="1" applyFont="1" applyFill="1" applyBorder="1" applyAlignment="1" applyProtection="1">
      <alignment horizontal="center" vertical="center" wrapText="1"/>
      <protection locked="0"/>
    </xf>
    <xf numFmtId="49" fontId="47" fillId="4" borderId="56" xfId="1" applyNumberFormat="1" applyFont="1" applyFill="1" applyBorder="1" applyAlignment="1" applyProtection="1">
      <alignment horizontal="center" vertical="center" wrapText="1"/>
      <protection locked="0"/>
    </xf>
    <xf numFmtId="49" fontId="44" fillId="11" borderId="57" xfId="1" applyNumberFormat="1" applyFont="1" applyFill="1" applyBorder="1" applyAlignment="1" applyProtection="1">
      <alignment horizontal="center" vertical="center" wrapText="1"/>
      <protection locked="0"/>
    </xf>
    <xf numFmtId="49" fontId="44" fillId="11" borderId="33" xfId="1" applyNumberFormat="1" applyFont="1" applyFill="1" applyBorder="1" applyAlignment="1" applyProtection="1">
      <alignment horizontal="center" vertical="center" wrapText="1"/>
      <protection locked="0"/>
    </xf>
    <xf numFmtId="49" fontId="44" fillId="12" borderId="33" xfId="1" applyNumberFormat="1" applyFont="1" applyFill="1" applyBorder="1" applyAlignment="1" applyProtection="1">
      <alignment horizontal="center" vertical="center" wrapText="1"/>
      <protection locked="0"/>
    </xf>
    <xf numFmtId="49" fontId="44" fillId="8" borderId="33" xfId="1" applyNumberFormat="1" applyFont="1" applyFill="1" applyBorder="1" applyAlignment="1" applyProtection="1">
      <alignment horizontal="center" vertical="center" wrapText="1"/>
      <protection locked="0"/>
    </xf>
    <xf numFmtId="49" fontId="44" fillId="13" borderId="54" xfId="1" applyNumberFormat="1" applyFont="1" applyFill="1" applyBorder="1" applyAlignment="1" applyProtection="1">
      <alignment horizontal="center" vertical="center" wrapText="1"/>
      <protection locked="0"/>
    </xf>
    <xf numFmtId="49" fontId="44" fillId="13" borderId="33" xfId="1" applyNumberFormat="1" applyFont="1" applyFill="1" applyBorder="1" applyAlignment="1" applyProtection="1">
      <alignment horizontal="center" vertical="center" wrapText="1"/>
      <protection locked="0"/>
    </xf>
    <xf numFmtId="49" fontId="44" fillId="13" borderId="57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38" xfId="1" applyNumberFormat="1" applyFont="1" applyBorder="1"/>
    <xf numFmtId="0" fontId="5" fillId="3" borderId="59" xfId="1" applyFont="1" applyFill="1" applyBorder="1"/>
    <xf numFmtId="0" fontId="7" fillId="0" borderId="13" xfId="1" applyFont="1" applyBorder="1"/>
    <xf numFmtId="2" fontId="7" fillId="0" borderId="59" xfId="1" applyNumberFormat="1" applyFont="1" applyBorder="1"/>
    <xf numFmtId="2" fontId="7" fillId="0" borderId="36" xfId="1" applyNumberFormat="1" applyFont="1" applyBorder="1"/>
    <xf numFmtId="4" fontId="7" fillId="0" borderId="61" xfId="1" applyNumberFormat="1" applyFont="1" applyBorder="1" applyAlignment="1">
      <alignment horizontal="center"/>
    </xf>
    <xf numFmtId="4" fontId="7" fillId="3" borderId="60" xfId="1" applyNumberFormat="1" applyFont="1" applyFill="1" applyBorder="1" applyAlignment="1">
      <alignment horizontal="center"/>
    </xf>
    <xf numFmtId="4" fontId="7" fillId="3" borderId="59" xfId="1" applyNumberFormat="1" applyFont="1" applyFill="1" applyBorder="1" applyAlignment="1">
      <alignment horizontal="center"/>
    </xf>
    <xf numFmtId="4" fontId="7" fillId="3" borderId="62" xfId="1" applyNumberFormat="1" applyFont="1" applyFill="1" applyBorder="1" applyAlignment="1">
      <alignment horizontal="center"/>
    </xf>
    <xf numFmtId="3" fontId="7" fillId="0" borderId="62" xfId="1" applyNumberFormat="1" applyFont="1" applyBorder="1" applyAlignment="1">
      <alignment horizontal="center"/>
    </xf>
    <xf numFmtId="4" fontId="7" fillId="0" borderId="62" xfId="1" applyNumberFormat="1" applyFont="1" applyBorder="1" applyAlignment="1">
      <alignment horizontal="center"/>
    </xf>
    <xf numFmtId="0" fontId="5" fillId="3" borderId="15" xfId="1" applyFont="1" applyFill="1" applyBorder="1"/>
    <xf numFmtId="0" fontId="7" fillId="0" borderId="17" xfId="1" applyFont="1" applyBorder="1"/>
    <xf numFmtId="0" fontId="7" fillId="0" borderId="59" xfId="1" applyFont="1" applyBorder="1"/>
    <xf numFmtId="168" fontId="7" fillId="0" borderId="62" xfId="1" applyNumberFormat="1" applyFont="1" applyBorder="1" applyAlignment="1">
      <alignment horizontal="center"/>
    </xf>
    <xf numFmtId="2" fontId="7" fillId="0" borderId="17" xfId="1" applyNumberFormat="1" applyFont="1" applyBorder="1"/>
    <xf numFmtId="167" fontId="7" fillId="0" borderId="60" xfId="2" applyNumberFormat="1" applyFont="1" applyBorder="1" applyAlignment="1">
      <alignment horizontal="center"/>
    </xf>
    <xf numFmtId="167" fontId="7" fillId="0" borderId="59" xfId="2" applyNumberFormat="1" applyFont="1" applyBorder="1" applyAlignment="1">
      <alignment horizontal="center"/>
    </xf>
    <xf numFmtId="167" fontId="7" fillId="0" borderId="62" xfId="2" applyNumberFormat="1" applyFont="1" applyBorder="1" applyAlignment="1">
      <alignment horizontal="center"/>
    </xf>
    <xf numFmtId="0" fontId="7" fillId="3" borderId="15" xfId="1" applyFont="1" applyFill="1" applyBorder="1"/>
    <xf numFmtId="4" fontId="7" fillId="3" borderId="61" xfId="1" applyNumberFormat="1" applyFont="1" applyFill="1" applyBorder="1" applyAlignment="1">
      <alignment horizontal="center"/>
    </xf>
    <xf numFmtId="3" fontId="7" fillId="3" borderId="62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167" fontId="7" fillId="3" borderId="38" xfId="2" applyNumberFormat="1" applyFont="1" applyFill="1" applyBorder="1" applyAlignment="1">
      <alignment horizontal="center"/>
    </xf>
    <xf numFmtId="168" fontId="7" fillId="3" borderId="61" xfId="1" applyNumberFormat="1" applyFont="1" applyFill="1" applyBorder="1" applyAlignment="1">
      <alignment horizontal="center"/>
    </xf>
    <xf numFmtId="3" fontId="7" fillId="3" borderId="60" xfId="1" applyNumberFormat="1" applyFont="1" applyFill="1" applyBorder="1" applyAlignment="1">
      <alignment horizontal="center"/>
    </xf>
    <xf numFmtId="0" fontId="7" fillId="2" borderId="59" xfId="1" applyFont="1" applyFill="1" applyBorder="1"/>
    <xf numFmtId="2" fontId="5" fillId="3" borderId="38" xfId="1" applyNumberFormat="1" applyFont="1" applyFill="1" applyBorder="1"/>
    <xf numFmtId="0" fontId="7" fillId="3" borderId="17" xfId="1" applyFont="1" applyFill="1" applyBorder="1"/>
    <xf numFmtId="0" fontId="7" fillId="3" borderId="59" xfId="1" applyFont="1" applyFill="1" applyBorder="1"/>
    <xf numFmtId="2" fontId="7" fillId="3" borderId="36" xfId="1" applyNumberFormat="1" applyFont="1" applyFill="1" applyBorder="1"/>
    <xf numFmtId="3" fontId="7" fillId="3" borderId="37" xfId="1" applyNumberFormat="1" applyFont="1" applyFill="1" applyBorder="1" applyAlignment="1">
      <alignment horizontal="center"/>
    </xf>
    <xf numFmtId="167" fontId="7" fillId="3" borderId="62" xfId="2" applyNumberFormat="1" applyFont="1" applyFill="1" applyBorder="1" applyAlignment="1">
      <alignment horizontal="center"/>
    </xf>
    <xf numFmtId="2" fontId="5" fillId="0" borderId="65" xfId="1" applyNumberFormat="1" applyFont="1" applyBorder="1"/>
    <xf numFmtId="0" fontId="5" fillId="3" borderId="66" xfId="1" applyFont="1" applyFill="1" applyBorder="1"/>
    <xf numFmtId="0" fontId="7" fillId="0" borderId="64" xfId="1" applyFont="1" applyBorder="1"/>
    <xf numFmtId="0" fontId="7" fillId="0" borderId="67" xfId="1" applyFont="1" applyBorder="1"/>
    <xf numFmtId="2" fontId="7" fillId="0" borderId="68" xfId="1" applyNumberFormat="1" applyFont="1" applyBorder="1"/>
    <xf numFmtId="4" fontId="7" fillId="0" borderId="70" xfId="1" applyNumberFormat="1" applyFont="1" applyBorder="1" applyAlignment="1">
      <alignment horizontal="center"/>
    </xf>
    <xf numFmtId="167" fontId="7" fillId="3" borderId="34" xfId="2" applyNumberFormat="1" applyFont="1" applyFill="1" applyBorder="1" applyAlignment="1">
      <alignment horizontal="center"/>
    </xf>
    <xf numFmtId="3" fontId="7" fillId="0" borderId="34" xfId="1" applyNumberFormat="1" applyFont="1" applyBorder="1" applyAlignment="1">
      <alignment horizontal="center"/>
    </xf>
    <xf numFmtId="2" fontId="5" fillId="0" borderId="20" xfId="1" applyNumberFormat="1" applyFont="1" applyBorder="1"/>
    <xf numFmtId="2" fontId="5" fillId="0" borderId="71" xfId="1" applyNumberFormat="1" applyFont="1" applyBorder="1"/>
    <xf numFmtId="0" fontId="7" fillId="0" borderId="26" xfId="1" applyFont="1" applyBorder="1"/>
    <xf numFmtId="0" fontId="7" fillId="0" borderId="21" xfId="1" applyFont="1" applyBorder="1"/>
    <xf numFmtId="2" fontId="7" fillId="0" borderId="72" xfId="1" applyNumberFormat="1" applyFont="1" applyBorder="1"/>
    <xf numFmtId="166" fontId="7" fillId="0" borderId="22" xfId="1" applyNumberFormat="1" applyFont="1" applyBorder="1" applyAlignment="1">
      <alignment horizontal="center"/>
    </xf>
    <xf numFmtId="167" fontId="7" fillId="0" borderId="20" xfId="2" applyNumberFormat="1" applyFont="1" applyBorder="1" applyAlignment="1">
      <alignment horizontal="center"/>
    </xf>
    <xf numFmtId="167" fontId="7" fillId="0" borderId="21" xfId="2" applyNumberFormat="1" applyFont="1" applyBorder="1" applyAlignment="1">
      <alignment horizontal="center"/>
    </xf>
    <xf numFmtId="167" fontId="7" fillId="3" borderId="4" xfId="2" applyNumberFormat="1" applyFont="1" applyFill="1" applyBorder="1" applyAlignment="1">
      <alignment horizontal="center"/>
    </xf>
    <xf numFmtId="2" fontId="7" fillId="0" borderId="20" xfId="1" applyNumberFormat="1" applyFont="1" applyBorder="1" applyAlignment="1">
      <alignment horizontal="center" vertical="center"/>
    </xf>
    <xf numFmtId="168" fontId="7" fillId="0" borderId="22" xfId="1" applyNumberFormat="1" applyFont="1" applyBorder="1" applyAlignment="1">
      <alignment horizontal="center"/>
    </xf>
    <xf numFmtId="0" fontId="5" fillId="0" borderId="14" xfId="1" applyFont="1" applyBorder="1"/>
    <xf numFmtId="168" fontId="7" fillId="0" borderId="61" xfId="1" applyNumberFormat="1" applyFont="1" applyBorder="1" applyAlignment="1">
      <alignment horizontal="center"/>
    </xf>
    <xf numFmtId="2" fontId="7" fillId="0" borderId="14" xfId="1" applyNumberFormat="1" applyFont="1" applyBorder="1" applyAlignment="1">
      <alignment horizontal="center" vertical="center"/>
    </xf>
    <xf numFmtId="3" fontId="7" fillId="0" borderId="61" xfId="1" applyNumberFormat="1" applyFont="1" applyBorder="1" applyAlignment="1">
      <alignment horizontal="center"/>
    </xf>
    <xf numFmtId="0" fontId="5" fillId="0" borderId="10" xfId="1" applyFont="1" applyBorder="1"/>
    <xf numFmtId="2" fontId="5" fillId="0" borderId="74" xfId="1" applyNumberFormat="1" applyFont="1" applyBorder="1"/>
    <xf numFmtId="0" fontId="7" fillId="0" borderId="19" xfId="1" applyFont="1" applyBorder="1"/>
    <xf numFmtId="0" fontId="7" fillId="3" borderId="28" xfId="1" applyFont="1" applyFill="1" applyBorder="1"/>
    <xf numFmtId="2" fontId="7" fillId="0" borderId="75" xfId="1" applyNumberFormat="1" applyFont="1" applyBorder="1"/>
    <xf numFmtId="3" fontId="7" fillId="0" borderId="29" xfId="1" applyNumberFormat="1" applyFont="1" applyBorder="1" applyAlignment="1">
      <alignment horizontal="center"/>
    </xf>
    <xf numFmtId="167" fontId="7" fillId="0" borderId="27" xfId="2" applyNumberFormat="1" applyFont="1" applyBorder="1" applyAlignment="1">
      <alignment horizontal="center"/>
    </xf>
    <xf numFmtId="167" fontId="7" fillId="0" borderId="28" xfId="2" applyNumberFormat="1" applyFont="1" applyBorder="1" applyAlignment="1">
      <alignment horizontal="center"/>
    </xf>
    <xf numFmtId="167" fontId="7" fillId="3" borderId="30" xfId="2" applyNumberFormat="1" applyFont="1" applyFill="1" applyBorder="1" applyAlignment="1">
      <alignment horizontal="center"/>
    </xf>
    <xf numFmtId="2" fontId="7" fillId="0" borderId="10" xfId="1" applyNumberFormat="1" applyFont="1" applyBorder="1" applyAlignment="1">
      <alignment horizontal="center" vertical="center"/>
    </xf>
    <xf numFmtId="168" fontId="7" fillId="0" borderId="29" xfId="1" applyNumberFormat="1" applyFont="1" applyBorder="1" applyAlignment="1">
      <alignment horizontal="center"/>
    </xf>
    <xf numFmtId="0" fontId="5" fillId="0" borderId="20" xfId="1" applyFont="1" applyBorder="1"/>
    <xf numFmtId="0" fontId="5" fillId="0" borderId="60" xfId="1" applyFont="1" applyBorder="1"/>
    <xf numFmtId="0" fontId="5" fillId="0" borderId="27" xfId="1" applyFont="1" applyBorder="1"/>
    <xf numFmtId="49" fontId="44" fillId="13" borderId="55" xfId="1" applyNumberFormat="1" applyFont="1" applyFill="1" applyBorder="1" applyAlignment="1" applyProtection="1">
      <alignment horizontal="center" vertical="center" wrapText="1"/>
      <protection locked="0"/>
    </xf>
    <xf numFmtId="49" fontId="47" fillId="10" borderId="54" xfId="1" applyNumberFormat="1" applyFont="1" applyFill="1" applyBorder="1" applyAlignment="1" applyProtection="1">
      <alignment horizontal="center" vertical="center" wrapText="1"/>
      <protection locked="0"/>
    </xf>
    <xf numFmtId="49" fontId="17" fillId="8" borderId="57" xfId="1" applyNumberFormat="1" applyFont="1" applyFill="1" applyBorder="1" applyAlignment="1" applyProtection="1">
      <alignment horizontal="center" vertical="center" wrapText="1"/>
      <protection locked="0"/>
    </xf>
    <xf numFmtId="49" fontId="17" fillId="8" borderId="55" xfId="1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/>
    <xf numFmtId="0" fontId="0" fillId="0" borderId="26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65" xfId="0" applyNumberFormat="1" applyBorder="1"/>
    <xf numFmtId="2" fontId="0" fillId="0" borderId="67" xfId="0" applyNumberFormat="1" applyBorder="1"/>
    <xf numFmtId="2" fontId="0" fillId="0" borderId="34" xfId="0" applyNumberFormat="1" applyBorder="1"/>
    <xf numFmtId="2" fontId="0" fillId="0" borderId="38" xfId="0" applyNumberFormat="1" applyBorder="1"/>
    <xf numFmtId="2" fontId="0" fillId="0" borderId="59" xfId="0" applyNumberFormat="1" applyBorder="1"/>
    <xf numFmtId="3" fontId="49" fillId="0" borderId="71" xfId="0" applyNumberFormat="1" applyFont="1" applyFill="1" applyBorder="1" applyAlignment="1">
      <alignment horizontal="center"/>
    </xf>
    <xf numFmtId="3" fontId="49" fillId="0" borderId="21" xfId="0" applyNumberFormat="1" applyFont="1" applyFill="1" applyBorder="1" applyAlignment="1">
      <alignment horizontal="center"/>
    </xf>
    <xf numFmtId="3" fontId="49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5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4" xfId="0" applyNumberFormat="1" applyFont="1" applyFill="1" applyBorder="1" applyAlignment="1">
      <alignment horizontal="center"/>
    </xf>
    <xf numFmtId="0" fontId="0" fillId="0" borderId="53" xfId="0" applyBorder="1"/>
    <xf numFmtId="0" fontId="0" fillId="0" borderId="64" xfId="0" applyBorder="1" applyAlignment="1">
      <alignment horizontal="center"/>
    </xf>
    <xf numFmtId="2" fontId="0" fillId="0" borderId="35" xfId="0" applyNumberFormat="1" applyBorder="1"/>
    <xf numFmtId="2" fontId="0" fillId="0" borderId="66" xfId="0" applyNumberFormat="1" applyBorder="1"/>
    <xf numFmtId="0" fontId="1" fillId="0" borderId="53" xfId="0" applyFont="1" applyBorder="1" applyAlignment="1">
      <alignment horizontal="center"/>
    </xf>
    <xf numFmtId="2" fontId="1" fillId="0" borderId="54" xfId="0" applyNumberFormat="1" applyFont="1" applyBorder="1"/>
    <xf numFmtId="2" fontId="1" fillId="0" borderId="55" xfId="0" applyNumberFormat="1" applyFont="1" applyBorder="1"/>
    <xf numFmtId="2" fontId="1" fillId="0" borderId="77" xfId="0" applyNumberFormat="1" applyFont="1" applyBorder="1"/>
    <xf numFmtId="2" fontId="0" fillId="0" borderId="61" xfId="0" applyNumberFormat="1" applyBorder="1"/>
    <xf numFmtId="2" fontId="0" fillId="0" borderId="78" xfId="0" applyNumberFormat="1" applyBorder="1"/>
    <xf numFmtId="2" fontId="1" fillId="0" borderId="33" xfId="0" applyNumberFormat="1" applyFont="1" applyBorder="1"/>
    <xf numFmtId="3" fontId="4" fillId="0" borderId="56" xfId="0" applyNumberFormat="1" applyFont="1" applyFill="1" applyBorder="1" applyAlignment="1">
      <alignment horizontal="center"/>
    </xf>
    <xf numFmtId="3" fontId="4" fillId="0" borderId="53" xfId="0" applyNumberFormat="1" applyFont="1" applyFill="1" applyBorder="1" applyAlignment="1">
      <alignment horizontal="center"/>
    </xf>
    <xf numFmtId="4" fontId="0" fillId="1" borderId="60" xfId="0" applyNumberFormat="1" applyFill="1" applyBorder="1"/>
    <xf numFmtId="4" fontId="0" fillId="1" borderId="59" xfId="0" applyNumberFormat="1" applyFill="1" applyBorder="1"/>
    <xf numFmtId="4" fontId="7" fillId="0" borderId="60" xfId="0" applyNumberFormat="1" applyFont="1" applyBorder="1"/>
    <xf numFmtId="4" fontId="7" fillId="0" borderId="59" xfId="0" applyNumberFormat="1" applyFont="1" applyBorder="1"/>
    <xf numFmtId="0" fontId="3" fillId="0" borderId="73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61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6" fillId="10" borderId="14" xfId="0" applyNumberFormat="1" applyFont="1" applyFill="1" applyBorder="1"/>
    <xf numFmtId="4" fontId="6" fillId="10" borderId="15" xfId="0" applyNumberFormat="1" applyFont="1" applyFill="1" applyBorder="1"/>
    <xf numFmtId="2" fontId="0" fillId="0" borderId="27" xfId="0" applyNumberFormat="1" applyBorder="1"/>
    <xf numFmtId="2" fontId="0" fillId="10" borderId="21" xfId="0" applyNumberFormat="1" applyFill="1" applyBorder="1"/>
    <xf numFmtId="2" fontId="0" fillId="10" borderId="28" xfId="0" applyNumberFormat="1" applyFill="1" applyBorder="1"/>
    <xf numFmtId="2" fontId="0" fillId="0" borderId="28" xfId="0" applyNumberFormat="1" applyBorder="1"/>
    <xf numFmtId="2" fontId="50" fillId="4" borderId="0" xfId="1" applyNumberFormat="1" applyFont="1" applyFill="1" applyAlignment="1">
      <alignment horizontal="right"/>
    </xf>
    <xf numFmtId="0" fontId="0" fillId="2" borderId="0" xfId="0" applyFill="1"/>
    <xf numFmtId="4" fontId="0" fillId="2" borderId="0" xfId="0" applyNumberFormat="1" applyFill="1"/>
    <xf numFmtId="0" fontId="1" fillId="2" borderId="49" xfId="0" applyFont="1" applyFill="1" applyBorder="1" applyAlignment="1">
      <alignment horizontal="center" vertical="center"/>
    </xf>
    <xf numFmtId="2" fontId="1" fillId="2" borderId="49" xfId="0" applyNumberFormat="1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2" fontId="1" fillId="2" borderId="39" xfId="0" applyNumberFormat="1" applyFont="1" applyFill="1" applyBorder="1" applyAlignment="1">
      <alignment horizontal="center" vertical="center"/>
    </xf>
    <xf numFmtId="0" fontId="35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justify" vertical="center"/>
    </xf>
    <xf numFmtId="2" fontId="1" fillId="2" borderId="47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2" fontId="1" fillId="2" borderId="51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4" fontId="0" fillId="10" borderId="14" xfId="0" applyNumberFormat="1" applyFill="1" applyBorder="1"/>
    <xf numFmtId="4" fontId="0" fillId="10" borderId="15" xfId="0" applyNumberFormat="1" applyFill="1" applyBorder="1"/>
    <xf numFmtId="2" fontId="1" fillId="2" borderId="80" xfId="0" applyNumberFormat="1" applyFont="1" applyFill="1" applyBorder="1" applyAlignment="1">
      <alignment horizontal="center" vertical="center"/>
    </xf>
    <xf numFmtId="2" fontId="1" fillId="2" borderId="81" xfId="0" applyNumberFormat="1" applyFont="1" applyFill="1" applyBorder="1" applyAlignment="1">
      <alignment horizontal="center" vertical="center"/>
    </xf>
    <xf numFmtId="2" fontId="1" fillId="2" borderId="82" xfId="0" applyNumberFormat="1" applyFont="1" applyFill="1" applyBorder="1" applyAlignment="1">
      <alignment horizontal="center" vertical="center"/>
    </xf>
    <xf numFmtId="2" fontId="0" fillId="0" borderId="70" xfId="0" applyNumberFormat="1" applyBorder="1"/>
    <xf numFmtId="0" fontId="0" fillId="0" borderId="0" xfId="0" applyBorder="1"/>
    <xf numFmtId="0" fontId="24" fillId="2" borderId="0" xfId="0" applyFont="1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center"/>
    </xf>
    <xf numFmtId="164" fontId="12" fillId="5" borderId="0" xfId="0" applyNumberFormat="1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>
      <alignment horizontal="center"/>
    </xf>
    <xf numFmtId="2" fontId="13" fillId="4" borderId="0" xfId="0" applyNumberFormat="1" applyFont="1" applyFill="1" applyBorder="1"/>
    <xf numFmtId="0" fontId="13" fillId="4" borderId="0" xfId="0" applyFont="1" applyFill="1" applyBorder="1"/>
    <xf numFmtId="0" fontId="13" fillId="6" borderId="0" xfId="0" applyFont="1" applyFill="1" applyBorder="1" applyAlignment="1">
      <alignment horizontal="center"/>
    </xf>
    <xf numFmtId="2" fontId="13" fillId="6" borderId="0" xfId="0" applyNumberFormat="1" applyFont="1" applyFill="1" applyBorder="1"/>
    <xf numFmtId="0" fontId="13" fillId="6" borderId="0" xfId="0" applyFont="1" applyFill="1" applyBorder="1"/>
    <xf numFmtId="0" fontId="15" fillId="4" borderId="0" xfId="0" applyFont="1" applyFill="1" applyBorder="1" applyAlignment="1">
      <alignment horizontal="center"/>
    </xf>
    <xf numFmtId="2" fontId="15" fillId="4" borderId="0" xfId="0" applyNumberFormat="1" applyFont="1" applyFill="1" applyBorder="1"/>
    <xf numFmtId="0" fontId="15" fillId="4" borderId="0" xfId="0" applyFont="1" applyFill="1" applyBorder="1"/>
    <xf numFmtId="0" fontId="19" fillId="2" borderId="0" xfId="0" applyFont="1" applyFill="1" applyBorder="1"/>
    <xf numFmtId="0" fontId="1" fillId="2" borderId="0" xfId="0" applyFont="1" applyFill="1" applyBorder="1"/>
    <xf numFmtId="0" fontId="31" fillId="2" borderId="0" xfId="0" applyFont="1" applyFill="1" applyBorder="1"/>
    <xf numFmtId="0" fontId="21" fillId="2" borderId="0" xfId="0" applyFont="1" applyFill="1" applyBorder="1"/>
    <xf numFmtId="0" fontId="29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66" fontId="27" fillId="2" borderId="0" xfId="0" applyNumberFormat="1" applyFont="1" applyFill="1" applyBorder="1"/>
    <xf numFmtId="0" fontId="30" fillId="2" borderId="0" xfId="0" applyFont="1" applyFill="1" applyBorder="1"/>
    <xf numFmtId="0" fontId="25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166" fontId="17" fillId="2" borderId="0" xfId="0" applyNumberFormat="1" applyFont="1" applyFill="1" applyBorder="1" applyAlignment="1">
      <alignment horizontal="right"/>
    </xf>
    <xf numFmtId="4" fontId="17" fillId="2" borderId="0" xfId="0" applyNumberFormat="1" applyFont="1" applyFill="1" applyBorder="1" applyAlignment="1">
      <alignment horizontal="right"/>
    </xf>
    <xf numFmtId="4" fontId="17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6" fillId="2" borderId="0" xfId="0" applyFont="1" applyFill="1" applyBorder="1"/>
    <xf numFmtId="165" fontId="16" fillId="2" borderId="0" xfId="0" applyNumberFormat="1" applyFont="1" applyFill="1" applyBorder="1"/>
    <xf numFmtId="0" fontId="26" fillId="2" borderId="0" xfId="0" applyFont="1" applyFill="1" applyBorder="1"/>
    <xf numFmtId="0" fontId="28" fillId="2" borderId="0" xfId="0" applyFont="1" applyFill="1" applyBorder="1"/>
    <xf numFmtId="0" fontId="17" fillId="2" borderId="0" xfId="0" applyFont="1" applyFill="1" applyBorder="1" applyAlignment="1">
      <alignment horizontal="center" wrapText="1"/>
    </xf>
    <xf numFmtId="166" fontId="0" fillId="2" borderId="0" xfId="0" applyNumberFormat="1" applyFill="1" applyBorder="1"/>
    <xf numFmtId="4" fontId="0" fillId="2" borderId="0" xfId="0" applyNumberFormat="1" applyFill="1" applyBorder="1"/>
    <xf numFmtId="4" fontId="1" fillId="2" borderId="0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4" borderId="2" xfId="0" applyFont="1" applyFill="1" applyBorder="1" applyAlignment="1">
      <alignment horizontal="center" wrapText="1"/>
    </xf>
    <xf numFmtId="0" fontId="2" fillId="14" borderId="3" xfId="0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center" wrapText="1"/>
    </xf>
    <xf numFmtId="0" fontId="2" fillId="15" borderId="31" xfId="0" applyFont="1" applyFill="1" applyBorder="1" applyAlignment="1">
      <alignment horizontal="center" wrapText="1"/>
    </xf>
    <xf numFmtId="0" fontId="2" fillId="15" borderId="32" xfId="0" applyFont="1" applyFill="1" applyBorder="1" applyAlignment="1">
      <alignment horizontal="center" wrapText="1"/>
    </xf>
    <xf numFmtId="0" fontId="2" fillId="15" borderId="33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10" borderId="6" xfId="0" applyNumberFormat="1" applyFont="1" applyFill="1" applyBorder="1" applyAlignment="1">
      <alignment horizontal="center"/>
    </xf>
    <xf numFmtId="4" fontId="6" fillId="10" borderId="7" xfId="0" applyNumberFormat="1" applyFont="1" applyFill="1" applyBorder="1" applyAlignment="1">
      <alignment horizontal="center"/>
    </xf>
    <xf numFmtId="4" fontId="6" fillId="10" borderId="18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35" fillId="2" borderId="79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45" xfId="0" applyNumberFormat="1" applyFont="1" applyBorder="1" applyAlignment="1">
      <alignment horizontal="center" vertical="center"/>
    </xf>
  </cellXfs>
  <cellStyles count="3">
    <cellStyle name="Navadno" xfId="0" builtinId="0"/>
    <cellStyle name="Normal 3 2" xfId="1"/>
    <cellStyle name="Odstotek" xfId="2" builtinId="5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88</c:v>
                </c:pt>
                <c:pt idx="1">
                  <c:v>72.12</c:v>
                </c:pt>
                <c:pt idx="2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09744"/>
        <c:axId val="926210304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88</c:v>
                </c:pt>
                <c:pt idx="1">
                  <c:v>72.12</c:v>
                </c:pt>
                <c:pt idx="2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11424"/>
        <c:axId val="926210864"/>
      </c:barChart>
      <c:catAx>
        <c:axId val="92620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26210304"/>
        <c:crosses val="autoZero"/>
        <c:auto val="1"/>
        <c:lblAlgn val="ctr"/>
        <c:lblOffset val="100"/>
        <c:tickMarkSkip val="1"/>
        <c:noMultiLvlLbl val="0"/>
      </c:catAx>
      <c:valAx>
        <c:axId val="926210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926209744"/>
        <c:crosses val="autoZero"/>
        <c:crossBetween val="between"/>
      </c:valAx>
      <c:valAx>
        <c:axId val="926210864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926211424"/>
        <c:crosses val="max"/>
        <c:crossBetween val="between"/>
      </c:valAx>
      <c:catAx>
        <c:axId val="92621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2108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54544"/>
        <c:axId val="926255104"/>
      </c:scatterChart>
      <c:valAx>
        <c:axId val="926254544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926255104"/>
        <c:crosses val="autoZero"/>
        <c:crossBetween val="midCat"/>
        <c:majorUnit val="1"/>
      </c:valAx>
      <c:valAx>
        <c:axId val="926255104"/>
        <c:scaling>
          <c:orientation val="minMax"/>
          <c:max val="21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926254544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447088"/>
        <c:axId val="1436447648"/>
      </c:scatterChart>
      <c:valAx>
        <c:axId val="1436447088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1436447648"/>
        <c:crosses val="autoZero"/>
        <c:crossBetween val="midCat"/>
        <c:majorUnit val="1"/>
      </c:valAx>
      <c:valAx>
        <c:axId val="1436447648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1436447088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krivulje'!$O$47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krivulje'!$O$48:$O$109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krivulje'!$R$47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451568"/>
        <c:axId val="1436452128"/>
      </c:scatterChart>
      <c:valAx>
        <c:axId val="143645156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52128"/>
        <c:crosses val="autoZero"/>
        <c:crossBetween val="midCat"/>
        <c:majorUnit val="0.1"/>
      </c:valAx>
      <c:valAx>
        <c:axId val="1436452128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51568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krivulje'!$P$47</c:f>
              <c:strCache>
                <c:ptCount val="1"/>
                <c:pt idx="0">
                  <c:v>Krivulja KNDRS&gt;4000h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krivulje'!$P$48:$P$109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krivulje'!$Q$47</c:f>
              <c:strCache>
                <c:ptCount val="1"/>
                <c:pt idx="0">
                  <c:v>Krivulja KSDRS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krivulje'!$Q$48:$Q$109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krivulje'!$S$47</c:f>
              <c:strCache>
                <c:ptCount val="1"/>
                <c:pt idx="0">
                  <c:v>RSEE &gt;4000h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456048"/>
        <c:axId val="1436456608"/>
      </c:scatterChart>
      <c:valAx>
        <c:axId val="143645604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56608"/>
        <c:crosses val="autoZero"/>
        <c:crossBetween val="midCat"/>
        <c:majorUnit val="0.1"/>
      </c:valAx>
      <c:valAx>
        <c:axId val="1436456608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56048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33352963069103E-2"/>
          <c:y val="4.8906449539882088E-2"/>
          <c:w val="0.85703934161673134"/>
          <c:h val="0.72867887142560117"/>
        </c:manualLayout>
      </c:layout>
      <c:scatterChart>
        <c:scatterStyle val="lineMarker"/>
        <c:varyColors val="0"/>
        <c:ser>
          <c:idx val="3"/>
          <c:order val="0"/>
          <c:tx>
            <c:v>mHE</c:v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3D-4773-AA00-85433FE1146D}"/>
            </c:ext>
          </c:extLst>
        </c:ser>
        <c:ser>
          <c:idx val="1"/>
          <c:order val="1"/>
          <c:tx>
            <c:v>VE</c:v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krivulje'!$AL$48:$AL$109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58-4BCA-965B-B9B76AF7F488}"/>
            </c:ext>
          </c:extLst>
        </c:ser>
        <c:ser>
          <c:idx val="0"/>
          <c:order val="2"/>
          <c:tx>
            <c:v>SEO</c:v>
          </c:tx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3D-4773-AA00-85433FE1146D}"/>
            </c:ext>
          </c:extLst>
        </c:ser>
        <c:ser>
          <c:idx val="6"/>
          <c:order val="3"/>
          <c:tx>
            <c:v>SES</c:v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krivulje'!$AN$48:$AN$109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B58-4BCA-965B-B9B76AF7F488}"/>
            </c:ext>
          </c:extLst>
        </c:ser>
        <c:ser>
          <c:idx val="5"/>
          <c:order val="4"/>
          <c:tx>
            <c:strRef>
              <c:f>'Regresijske krivulje'!$AM$47</c:f>
              <c:strCache>
                <c:ptCount val="1"/>
                <c:pt idx="0">
                  <c:v>LB</c:v>
                </c:pt>
              </c:strCache>
            </c:strRef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krivulje'!$AM$48:$AM$109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B58-4BCA-965B-B9B76AF7F488}"/>
            </c:ext>
          </c:extLst>
        </c:ser>
        <c:ser>
          <c:idx val="2"/>
          <c:order val="5"/>
          <c:tx>
            <c:v>SPTE &gt;4000</c:v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krivulje'!$S$48:$S$109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58-4BCA-965B-B9B76AF7F488}"/>
            </c:ext>
          </c:extLst>
        </c:ser>
        <c:ser>
          <c:idx val="4"/>
          <c:order val="6"/>
          <c:tx>
            <c:v>SPTE &lt;4000</c:v>
          </c:tx>
          <c:marker>
            <c:symbol val="none"/>
          </c:marker>
          <c:xVal>
            <c:numRef>
              <c:f>'Regresijske krivulje'!$N$48:$N$109</c:f>
            </c:numRef>
          </c:xVal>
          <c:yVal>
            <c:numRef>
              <c:f>'Regresijske krivulje'!$R$48:$R$109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B58-4BCA-965B-B9B76AF7F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462768"/>
        <c:axId val="1436463328"/>
      </c:scatterChart>
      <c:valAx>
        <c:axId val="1436462768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Nazivna moč PN [MW</a:t>
                </a:r>
                <a:r>
                  <a:rPr lang="en-US" sz="1400" baseline="-25000"/>
                  <a:t>El</a:t>
                </a:r>
                <a:r>
                  <a:rPr lang="en-US" sz="1400"/>
                  <a:t>]</a:t>
                </a:r>
                <a:endParaRPr lang="sl-SI" sz="14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63328"/>
        <c:crosses val="autoZero"/>
        <c:crossBetween val="midCat"/>
        <c:majorUnit val="0.1"/>
      </c:valAx>
      <c:valAx>
        <c:axId val="1436463328"/>
        <c:scaling>
          <c:orientation val="minMax"/>
          <c:max val="18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[EUR/MWhel]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62768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6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D7-45A1-AA79-2F0A8CCE1E14}"/>
            </c:ext>
          </c:extLst>
        </c:ser>
        <c:ser>
          <c:idx val="1"/>
          <c:order val="1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D7-45A1-AA79-2F0A8CCE1E14}"/>
            </c:ext>
          </c:extLst>
        </c:ser>
        <c:ser>
          <c:idx val="2"/>
          <c:order val="2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D7-45A1-AA79-2F0A8CCE1E14}"/>
            </c:ext>
          </c:extLst>
        </c:ser>
        <c:ser>
          <c:idx val="3"/>
          <c:order val="3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D7-45A1-AA79-2F0A8CCE1E14}"/>
            </c:ext>
          </c:extLst>
        </c:ser>
        <c:ser>
          <c:idx val="4"/>
          <c:order val="4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9D7-45A1-AA79-2F0A8CCE1E14}"/>
            </c:ext>
          </c:extLst>
        </c:ser>
        <c:ser>
          <c:idx val="5"/>
          <c:order val="5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9D7-45A1-AA79-2F0A8CCE1E14}"/>
            </c:ext>
          </c:extLst>
        </c:ser>
        <c:ser>
          <c:idx val="6"/>
          <c:order val="6"/>
          <c:tx>
            <c:v>#SKLIC!</c:v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9D7-45A1-AA79-2F0A8CC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469488"/>
        <c:axId val="1436470048"/>
      </c:lineChart>
      <c:catAx>
        <c:axId val="143646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70048"/>
        <c:crosses val="autoZero"/>
        <c:auto val="1"/>
        <c:lblAlgn val="ctr"/>
        <c:lblOffset val="100"/>
        <c:noMultiLvlLbl val="0"/>
      </c:catAx>
      <c:valAx>
        <c:axId val="1436470048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sl-SI"/>
          </a:p>
        </c:txPr>
        <c:crossAx val="143646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42-44EA-AD50-02CB52BA92F8}"/>
            </c:ext>
          </c:extLst>
        </c:ser>
        <c:ser>
          <c:idx val="1"/>
          <c:order val="1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42-44EA-AD50-02CB52BA92F8}"/>
            </c:ext>
          </c:extLst>
        </c:ser>
        <c:ser>
          <c:idx val="2"/>
          <c:order val="2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42-44EA-AD50-02CB52BA92F8}"/>
            </c:ext>
          </c:extLst>
        </c:ser>
        <c:ser>
          <c:idx val="3"/>
          <c:order val="3"/>
          <c:tx>
            <c:v>#SKLIC!</c:v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242-44EA-AD50-02CB52BA92F8}"/>
            </c:ext>
          </c:extLst>
        </c:ser>
        <c:ser>
          <c:idx val="4"/>
          <c:order val="4"/>
          <c:tx>
            <c:v>#SKLIC!</c:v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242-44EA-AD50-02CB52B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474528"/>
        <c:axId val="1436475088"/>
      </c:lineChart>
      <c:catAx>
        <c:axId val="143647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436475088"/>
        <c:crosses val="autoZero"/>
        <c:auto val="1"/>
        <c:lblAlgn val="ctr"/>
        <c:lblOffset val="100"/>
        <c:noMultiLvlLbl val="0"/>
      </c:catAx>
      <c:valAx>
        <c:axId val="143647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l-SI"/>
          </a:p>
        </c:txPr>
        <c:crossAx val="143647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88</c:v>
                </c:pt>
                <c:pt idx="1">
                  <c:v>72.12</c:v>
                </c:pt>
                <c:pt idx="2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15904"/>
        <c:axId val="926216464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88</c:v>
                </c:pt>
                <c:pt idx="1">
                  <c:v>72.12</c:v>
                </c:pt>
                <c:pt idx="2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17584"/>
        <c:axId val="926217024"/>
      </c:barChart>
      <c:catAx>
        <c:axId val="9262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26216464"/>
        <c:crosses val="autoZero"/>
        <c:auto val="1"/>
        <c:lblAlgn val="ctr"/>
        <c:lblOffset val="100"/>
        <c:tickMarkSkip val="1"/>
        <c:noMultiLvlLbl val="0"/>
      </c:catAx>
      <c:valAx>
        <c:axId val="92621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926215904"/>
        <c:crosses val="autoZero"/>
        <c:crossBetween val="between"/>
      </c:valAx>
      <c:valAx>
        <c:axId val="926217024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926217584"/>
        <c:crosses val="max"/>
        <c:crossBetween val="between"/>
      </c:valAx>
      <c:catAx>
        <c:axId val="92621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2170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20.09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70.680000000000007</c:v>
                </c:pt>
                <c:pt idx="1">
                  <c:v>71.17</c:v>
                </c:pt>
                <c:pt idx="2">
                  <c:v>57.04</c:v>
                </c:pt>
                <c:pt idx="3">
                  <c:v>50.85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22064"/>
        <c:axId val="926222624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140.75</c:v>
                </c:pt>
                <c:pt idx="1">
                  <c:v>108.06</c:v>
                </c:pt>
                <c:pt idx="2">
                  <c:v>80.509999999999991</c:v>
                </c:pt>
                <c:pt idx="3">
                  <c:v>70.94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23744"/>
        <c:axId val="926223184"/>
      </c:barChart>
      <c:catAx>
        <c:axId val="92622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26222624"/>
        <c:crosses val="autoZero"/>
        <c:auto val="1"/>
        <c:lblAlgn val="ctr"/>
        <c:lblOffset val="100"/>
        <c:tickMarkSkip val="1"/>
        <c:noMultiLvlLbl val="0"/>
      </c:catAx>
      <c:valAx>
        <c:axId val="926222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926222064"/>
        <c:crosses val="autoZero"/>
        <c:crossBetween val="between"/>
      </c:valAx>
      <c:valAx>
        <c:axId val="926223184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926223744"/>
        <c:crosses val="max"/>
        <c:crossBetween val="between"/>
      </c:valAx>
      <c:catAx>
        <c:axId val="9262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2231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72.12</c:v>
                </c:pt>
                <c:pt idx="1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28224"/>
        <c:axId val="926228784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72.12</c:v>
                </c:pt>
                <c:pt idx="1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29904"/>
        <c:axId val="926229344"/>
      </c:barChart>
      <c:catAx>
        <c:axId val="9262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26228784"/>
        <c:crosses val="autoZero"/>
        <c:auto val="1"/>
        <c:lblAlgn val="ctr"/>
        <c:lblOffset val="100"/>
        <c:tickMarkSkip val="1"/>
        <c:noMultiLvlLbl val="0"/>
      </c:catAx>
      <c:valAx>
        <c:axId val="926228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926228224"/>
        <c:crosses val="autoZero"/>
        <c:crossBetween val="between"/>
      </c:valAx>
      <c:valAx>
        <c:axId val="926229344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926229904"/>
        <c:crosses val="max"/>
        <c:crossBetween val="between"/>
      </c:valAx>
      <c:catAx>
        <c:axId val="92622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2293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926234384"/>
        <c:axId val="926234944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63.48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236064"/>
        <c:axId val="926235504"/>
      </c:barChart>
      <c:catAx>
        <c:axId val="92623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26234944"/>
        <c:crosses val="autoZero"/>
        <c:auto val="1"/>
        <c:lblAlgn val="ctr"/>
        <c:lblOffset val="100"/>
        <c:tickMarkSkip val="1"/>
        <c:noMultiLvlLbl val="0"/>
      </c:catAx>
      <c:valAx>
        <c:axId val="92623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926234384"/>
        <c:crosses val="autoZero"/>
        <c:crossBetween val="between"/>
      </c:valAx>
      <c:valAx>
        <c:axId val="926235504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926236064"/>
        <c:crosses val="max"/>
        <c:crossBetween val="between"/>
      </c:valAx>
      <c:catAx>
        <c:axId val="92623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2355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krivulje'!$B$48:$B$99</c:f>
            </c:numRef>
          </c:xVal>
          <c:yVal>
            <c:numRef>
              <c:f>'Regresijske krivulje'!$C$48:$C$99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krivulje'!$D$47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krivulje'!$B$48:$B$99</c:f>
            </c:numRef>
          </c:xVal>
          <c:yVal>
            <c:numRef>
              <c:f>'Regresijske krivulje'!$D$48:$D$99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40544"/>
        <c:axId val="926241104"/>
      </c:scatterChart>
      <c:valAx>
        <c:axId val="92624054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1104"/>
        <c:crosses val="autoZero"/>
        <c:crossBetween val="midCat"/>
        <c:majorUnit val="1"/>
      </c:valAx>
      <c:valAx>
        <c:axId val="926241104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0544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krivulje'!$B$48:$B$63</c:f>
            </c:numRef>
          </c:xVal>
          <c:yVal>
            <c:numRef>
              <c:f>'Regresijske krivulje'!$C$48:$C$63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43904"/>
        <c:axId val="926244464"/>
      </c:scatterChart>
      <c:valAx>
        <c:axId val="92624390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4464"/>
        <c:crosses val="autoZero"/>
        <c:crossBetween val="midCat"/>
        <c:majorUnit val="0.2"/>
      </c:valAx>
      <c:valAx>
        <c:axId val="926244464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3904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krivulje'!$H$48:$H$99</c:f>
            </c:numRef>
          </c:xVal>
          <c:yVal>
            <c:numRef>
              <c:f>'Regresijske krivulje'!$I$48:$I$99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krivulje'!$H$48:$H$99</c:f>
            </c:numRef>
          </c:xVal>
          <c:yVal>
            <c:numRef>
              <c:f>'Regresijske krivulje'!$J$48:$J$99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47264"/>
        <c:axId val="926247824"/>
      </c:scatterChart>
      <c:valAx>
        <c:axId val="92624726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7824"/>
        <c:crosses val="autoZero"/>
        <c:crossBetween val="midCat"/>
        <c:majorUnit val="1"/>
      </c:valAx>
      <c:valAx>
        <c:axId val="926247824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47264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krivulje'!$I$47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krivulje'!$H$48:$H$63</c:f>
            </c:numRef>
          </c:xVal>
          <c:yVal>
            <c:numRef>
              <c:f>'Regresijske krivulje'!$I$48:$I$63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50624"/>
        <c:axId val="926251184"/>
      </c:scatterChart>
      <c:valAx>
        <c:axId val="92625062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51184"/>
        <c:crosses val="autoZero"/>
        <c:crossBetween val="midCat"/>
        <c:majorUnit val="0.2"/>
      </c:valAx>
      <c:valAx>
        <c:axId val="926251184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26250624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13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3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258428</xdr:colOff>
      <xdr:row>44</xdr:row>
      <xdr:rowOff>72036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29</xdr:row>
      <xdr:rowOff>164225</xdr:rowOff>
    </xdr:from>
    <xdr:to>
      <xdr:col>6</xdr:col>
      <xdr:colOff>26275</xdr:colOff>
      <xdr:row>37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29</xdr:row>
      <xdr:rowOff>0</xdr:rowOff>
    </xdr:from>
    <xdr:to>
      <xdr:col>13</xdr:col>
      <xdr:colOff>61974</xdr:colOff>
      <xdr:row>44</xdr:row>
      <xdr:rowOff>72036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29</xdr:row>
      <xdr:rowOff>172640</xdr:rowOff>
    </xdr:from>
    <xdr:to>
      <xdr:col>12</xdr:col>
      <xdr:colOff>424313</xdr:colOff>
      <xdr:row>37</xdr:row>
      <xdr:rowOff>78441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29</xdr:row>
      <xdr:rowOff>0</xdr:rowOff>
    </xdr:from>
    <xdr:to>
      <xdr:col>26</xdr:col>
      <xdr:colOff>0</xdr:colOff>
      <xdr:row>47</xdr:row>
      <xdr:rowOff>11206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29</xdr:row>
      <xdr:rowOff>0</xdr:rowOff>
    </xdr:from>
    <xdr:to>
      <xdr:col>36</xdr:col>
      <xdr:colOff>0</xdr:colOff>
      <xdr:row>47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29</xdr:row>
      <xdr:rowOff>145679</xdr:rowOff>
    </xdr:from>
    <xdr:to>
      <xdr:col>25</xdr:col>
      <xdr:colOff>526677</xdr:colOff>
      <xdr:row>37</xdr:row>
      <xdr:rowOff>123266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29</xdr:row>
      <xdr:rowOff>134470</xdr:rowOff>
    </xdr:from>
    <xdr:to>
      <xdr:col>35</xdr:col>
      <xdr:colOff>526678</xdr:colOff>
      <xdr:row>38</xdr:row>
      <xdr:rowOff>44823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690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593911</xdr:colOff>
      <xdr:row>51</xdr:row>
      <xdr:rowOff>33619</xdr:rowOff>
    </xdr:from>
    <xdr:to>
      <xdr:col>51</xdr:col>
      <xdr:colOff>459441</xdr:colOff>
      <xdr:row>67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68</xdr:row>
      <xdr:rowOff>0</xdr:rowOff>
    </xdr:from>
    <xdr:to>
      <xdr:col>51</xdr:col>
      <xdr:colOff>470647</xdr:colOff>
      <xdr:row>85</xdr:row>
      <xdr:rowOff>78441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3"/>
  <sheetViews>
    <sheetView showZeros="0" workbookViewId="0">
      <selection activeCell="I9" sqref="I9:K9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145</v>
      </c>
    </row>
    <row r="3" spans="1:16" ht="15.75" thickBot="1" x14ac:dyDescent="0.3"/>
    <row r="4" spans="1:16" ht="15" customHeight="1" x14ac:dyDescent="0.25">
      <c r="B4" s="228" t="s">
        <v>131</v>
      </c>
      <c r="C4" s="296" t="s">
        <v>0</v>
      </c>
      <c r="D4" s="297"/>
      <c r="E4" s="298"/>
      <c r="F4" s="299" t="s">
        <v>1</v>
      </c>
      <c r="G4" s="300"/>
      <c r="H4" s="301"/>
      <c r="I4" s="305" t="s">
        <v>2</v>
      </c>
      <c r="J4" s="306"/>
      <c r="K4" s="307"/>
      <c r="N4" s="32"/>
    </row>
    <row r="5" spans="1:16" ht="15.75" thickBot="1" x14ac:dyDescent="0.3">
      <c r="B5" s="222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223" t="s">
        <v>6</v>
      </c>
      <c r="O5" s="34"/>
      <c r="P5" s="34"/>
    </row>
    <row r="6" spans="1:16" ht="18.75" customHeight="1" x14ac:dyDescent="0.25">
      <c r="B6" s="3" t="s">
        <v>7</v>
      </c>
      <c r="C6" s="248">
        <v>102</v>
      </c>
      <c r="D6" s="5">
        <v>84.28</v>
      </c>
      <c r="E6" s="249">
        <v>77</v>
      </c>
      <c r="F6" s="218"/>
      <c r="G6" s="219"/>
      <c r="H6" s="219"/>
      <c r="I6" s="220">
        <f t="shared" ref="I6:K8" si="0">C6</f>
        <v>102</v>
      </c>
      <c r="J6" s="221">
        <f t="shared" si="0"/>
        <v>84.28</v>
      </c>
      <c r="K6" s="224">
        <f t="shared" si="0"/>
        <v>77</v>
      </c>
    </row>
    <row r="7" spans="1:16" ht="18.75" customHeight="1" x14ac:dyDescent="0.25">
      <c r="B7" s="8" t="s">
        <v>8</v>
      </c>
      <c r="C7" s="248">
        <v>110</v>
      </c>
      <c r="D7" s="5">
        <v>77.313541666666666</v>
      </c>
      <c r="E7" s="249">
        <v>67.53</v>
      </c>
      <c r="F7" s="6"/>
      <c r="G7" s="7"/>
      <c r="H7" s="7"/>
      <c r="I7" s="22">
        <f t="shared" si="0"/>
        <v>110</v>
      </c>
      <c r="J7" s="23">
        <f t="shared" si="0"/>
        <v>77.313541666666666</v>
      </c>
      <c r="K7" s="225">
        <f t="shared" si="0"/>
        <v>67.53</v>
      </c>
    </row>
    <row r="8" spans="1:16" ht="18.75" customHeight="1" x14ac:dyDescent="0.25">
      <c r="B8" s="8" t="s">
        <v>9</v>
      </c>
      <c r="C8" s="229">
        <v>88</v>
      </c>
      <c r="D8" s="230">
        <v>72.12</v>
      </c>
      <c r="E8" s="230">
        <v>63.48</v>
      </c>
      <c r="F8" s="9"/>
      <c r="G8" s="10"/>
      <c r="H8" s="10"/>
      <c r="I8" s="22">
        <f t="shared" si="0"/>
        <v>88</v>
      </c>
      <c r="J8" s="23">
        <f t="shared" si="0"/>
        <v>72.12</v>
      </c>
      <c r="K8" s="225">
        <f t="shared" si="0"/>
        <v>63.48</v>
      </c>
    </row>
    <row r="9" spans="1:16" ht="18.75" customHeight="1" x14ac:dyDescent="0.25">
      <c r="B9" s="8" t="s">
        <v>10</v>
      </c>
      <c r="C9" s="311">
        <f>E8</f>
        <v>63.48</v>
      </c>
      <c r="D9" s="312"/>
      <c r="E9" s="313"/>
      <c r="F9" s="9"/>
      <c r="G9" s="10"/>
      <c r="H9" s="10"/>
      <c r="I9" s="308">
        <f>C9</f>
        <v>63.48</v>
      </c>
      <c r="J9" s="309"/>
      <c r="K9" s="310"/>
    </row>
    <row r="10" spans="1:16" ht="18.75" customHeight="1" x14ac:dyDescent="0.25">
      <c r="B10" s="8" t="s">
        <v>11</v>
      </c>
      <c r="C10" s="314">
        <v>154.25</v>
      </c>
      <c r="D10" s="315"/>
      <c r="E10" s="316"/>
      <c r="F10" s="9"/>
      <c r="G10" s="10"/>
      <c r="H10" s="10"/>
      <c r="I10" s="308">
        <f>C10</f>
        <v>154.25</v>
      </c>
      <c r="J10" s="309"/>
      <c r="K10" s="310"/>
    </row>
    <row r="11" spans="1:16" ht="18.75" customHeight="1" x14ac:dyDescent="0.25">
      <c r="B11" s="8" t="s">
        <v>12</v>
      </c>
      <c r="C11" s="229">
        <v>95.562000000000026</v>
      </c>
      <c r="D11" s="230">
        <v>88.028099999999995</v>
      </c>
      <c r="E11" s="230">
        <v>63.610799999999998</v>
      </c>
      <c r="F11" s="11">
        <v>74.52</v>
      </c>
      <c r="G11" s="5">
        <v>67.59</v>
      </c>
      <c r="H11" s="5">
        <v>88.74</v>
      </c>
      <c r="I11" s="22">
        <f>C11+F11</f>
        <v>170.08200000000002</v>
      </c>
      <c r="J11" s="23">
        <f>D11+G11</f>
        <v>155.6181</v>
      </c>
      <c r="K11" s="225">
        <f>E11+H11</f>
        <v>152.35079999999999</v>
      </c>
    </row>
    <row r="12" spans="1:16" ht="18.75" customHeight="1" x14ac:dyDescent="0.25">
      <c r="B12" s="8" t="s">
        <v>13</v>
      </c>
      <c r="C12" s="314"/>
      <c r="D12" s="315"/>
      <c r="E12" s="316"/>
      <c r="F12" s="314">
        <v>54.73</v>
      </c>
      <c r="G12" s="315"/>
      <c r="H12" s="316"/>
      <c r="I12" s="308">
        <f>F12</f>
        <v>54.73</v>
      </c>
      <c r="J12" s="309"/>
      <c r="K12" s="310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225">
        <f>E13+H13</f>
        <v>91.3</v>
      </c>
    </row>
    <row r="14" spans="1:16" ht="18.75" customHeight="1" x14ac:dyDescent="0.25">
      <c r="B14" s="8" t="s">
        <v>15</v>
      </c>
      <c r="C14" s="314">
        <v>105.07</v>
      </c>
      <c r="D14" s="316"/>
      <c r="E14" s="5">
        <v>80.430000000000007</v>
      </c>
      <c r="F14" s="6"/>
      <c r="G14" s="7"/>
      <c r="H14" s="7"/>
      <c r="I14" s="317">
        <f>C14</f>
        <v>105.07</v>
      </c>
      <c r="J14" s="318"/>
      <c r="K14" s="225">
        <f>E14</f>
        <v>80.430000000000007</v>
      </c>
    </row>
    <row r="15" spans="1:16" ht="18.75" customHeight="1" x14ac:dyDescent="0.25">
      <c r="B15" s="8" t="s">
        <v>16</v>
      </c>
      <c r="C15" s="4">
        <v>70.319999999999993</v>
      </c>
      <c r="D15" s="5">
        <v>60.77</v>
      </c>
      <c r="E15" s="5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225">
        <f t="shared" si="1"/>
        <v>53.7</v>
      </c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225">
        <f t="shared" si="1"/>
        <v>49.2</v>
      </c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226">
        <f>E17</f>
        <v>60.09</v>
      </c>
    </row>
    <row r="18" spans="2:15" ht="18.75" customHeight="1" thickBot="1" x14ac:dyDescent="0.3"/>
    <row r="19" spans="2:15" ht="18.75" customHeight="1" thickBot="1" x14ac:dyDescent="0.3">
      <c r="B19" s="227" t="s">
        <v>139</v>
      </c>
      <c r="C19" s="296" t="s">
        <v>0</v>
      </c>
      <c r="D19" s="297"/>
      <c r="E19" s="297"/>
      <c r="F19" s="298"/>
      <c r="G19" s="299" t="s">
        <v>1</v>
      </c>
      <c r="H19" s="300"/>
      <c r="I19" s="300"/>
      <c r="J19" s="301"/>
      <c r="K19" s="302" t="s">
        <v>2</v>
      </c>
      <c r="L19" s="303"/>
      <c r="M19" s="303"/>
      <c r="N19" s="304"/>
    </row>
    <row r="20" spans="2:15" ht="18.75" customHeight="1" thickBot="1" x14ac:dyDescent="0.3">
      <c r="B20" s="222" t="s">
        <v>3</v>
      </c>
      <c r="C20" s="17" t="s">
        <v>4</v>
      </c>
      <c r="D20" s="18" t="s">
        <v>5</v>
      </c>
      <c r="E20" s="18" t="s">
        <v>21</v>
      </c>
      <c r="F20" s="18" t="s">
        <v>138</v>
      </c>
      <c r="G20" s="17" t="s">
        <v>4</v>
      </c>
      <c r="H20" s="18" t="s">
        <v>5</v>
      </c>
      <c r="I20" s="18" t="s">
        <v>21</v>
      </c>
      <c r="J20" s="18" t="s">
        <v>138</v>
      </c>
      <c r="K20" s="17" t="s">
        <v>4</v>
      </c>
      <c r="L20" s="18" t="s">
        <v>5</v>
      </c>
      <c r="M20" s="18" t="s">
        <v>21</v>
      </c>
      <c r="N20" s="18" t="s">
        <v>138</v>
      </c>
    </row>
    <row r="21" spans="2:15" ht="18.75" customHeight="1" x14ac:dyDescent="0.25">
      <c r="B21" s="20" t="s">
        <v>129</v>
      </c>
      <c r="C21" s="232">
        <v>96.72</v>
      </c>
      <c r="D21" s="232">
        <v>56.77</v>
      </c>
      <c r="E21" s="232">
        <v>32.01</v>
      </c>
      <c r="F21" s="232">
        <v>26.45</v>
      </c>
      <c r="G21" s="232">
        <v>70.680000000000007</v>
      </c>
      <c r="H21" s="232">
        <v>71.17</v>
      </c>
      <c r="I21" s="232">
        <v>57.04</v>
      </c>
      <c r="J21" s="232">
        <v>50.85</v>
      </c>
      <c r="K21" s="26">
        <f t="shared" ref="K21:N22" si="2">C21+G21</f>
        <v>167.4</v>
      </c>
      <c r="L21" s="27">
        <f>D21+H21</f>
        <v>127.94</v>
      </c>
      <c r="M21" s="27">
        <f t="shared" si="2"/>
        <v>89.05</v>
      </c>
      <c r="N21" s="28">
        <f t="shared" si="2"/>
        <v>77.3</v>
      </c>
    </row>
    <row r="22" spans="2:15" ht="18.75" customHeight="1" thickBot="1" x14ac:dyDescent="0.3">
      <c r="B22" s="21" t="s">
        <v>130</v>
      </c>
      <c r="C22" s="233">
        <v>70.069999999999993</v>
      </c>
      <c r="D22" s="233">
        <v>36.89</v>
      </c>
      <c r="E22" s="233">
        <v>23.47</v>
      </c>
      <c r="F22" s="233">
        <v>20.09</v>
      </c>
      <c r="G22" s="231">
        <f>G21</f>
        <v>70.680000000000007</v>
      </c>
      <c r="H22" s="234">
        <f t="shared" ref="H22:J22" si="3">H21</f>
        <v>71.17</v>
      </c>
      <c r="I22" s="234">
        <f t="shared" si="3"/>
        <v>57.04</v>
      </c>
      <c r="J22" s="19">
        <f t="shared" si="3"/>
        <v>50.85</v>
      </c>
      <c r="K22" s="29">
        <f t="shared" si="2"/>
        <v>140.75</v>
      </c>
      <c r="L22" s="30">
        <f>D22+H22</f>
        <v>108.06</v>
      </c>
      <c r="M22" s="30">
        <f t="shared" si="2"/>
        <v>80.509999999999991</v>
      </c>
      <c r="N22" s="31">
        <f t="shared" si="2"/>
        <v>70.94</v>
      </c>
    </row>
    <row r="23" spans="2:15" x14ac:dyDescent="0.25">
      <c r="C23" s="201"/>
      <c r="D23" s="201"/>
      <c r="E23" s="201"/>
      <c r="F23" s="201"/>
    </row>
    <row r="24" spans="2:15" x14ac:dyDescent="0.25">
      <c r="B24" s="53" t="s">
        <v>43</v>
      </c>
      <c r="C24" s="235">
        <v>64.010000000000005</v>
      </c>
      <c r="D24" s="54" t="s">
        <v>34</v>
      </c>
      <c r="E24" s="201"/>
      <c r="F24" s="201"/>
    </row>
    <row r="25" spans="2:15" ht="15.75" x14ac:dyDescent="0.25">
      <c r="B25" s="203" t="s">
        <v>131</v>
      </c>
      <c r="I25" s="203" t="s">
        <v>45</v>
      </c>
    </row>
    <row r="27" spans="2:15" ht="15.75" thickBot="1" x14ac:dyDescent="0.3">
      <c r="B27" s="189">
        <v>3</v>
      </c>
      <c r="N27">
        <v>2</v>
      </c>
    </row>
    <row r="28" spans="2:15" ht="15.75" thickBot="1" x14ac:dyDescent="0.3">
      <c r="C28" s="190"/>
      <c r="D28" s="198" t="s">
        <v>4</v>
      </c>
      <c r="E28" s="199" t="s">
        <v>5</v>
      </c>
      <c r="F28" s="200" t="s">
        <v>6</v>
      </c>
      <c r="K28" s="205"/>
      <c r="L28" s="204" t="s">
        <v>4</v>
      </c>
      <c r="M28" s="202" t="s">
        <v>5</v>
      </c>
      <c r="N28" s="216" t="s">
        <v>21</v>
      </c>
      <c r="O28" s="217" t="s">
        <v>138</v>
      </c>
    </row>
    <row r="29" spans="2:15" x14ac:dyDescent="0.25">
      <c r="C29" s="191" t="s">
        <v>25</v>
      </c>
      <c r="D29" s="193">
        <f ca="1">OFFSET(C$5,$B$27,0)</f>
        <v>88</v>
      </c>
      <c r="E29" s="194">
        <f ca="1">IF(OFFSET(D$5,$B$27,0)=0,D29,OFFSET(D$5,$B$27,0))</f>
        <v>72.12</v>
      </c>
      <c r="F29" s="253">
        <f ca="1">IF(OFFSET(E$5,$B$27,0)=0,E29,OFFSET(E$5,$B$27,0))</f>
        <v>63.48</v>
      </c>
      <c r="K29" s="192" t="s">
        <v>25</v>
      </c>
      <c r="L29" s="196">
        <f ca="1">OFFSET(C$20,$N$27,0)</f>
        <v>70.069999999999993</v>
      </c>
      <c r="M29" s="197">
        <f t="shared" ref="M29:O29" ca="1" si="4">OFFSET(D$20,$N$27,0)</f>
        <v>36.89</v>
      </c>
      <c r="N29" s="197">
        <f t="shared" ca="1" si="4"/>
        <v>23.47</v>
      </c>
      <c r="O29" s="213">
        <f t="shared" ca="1" si="4"/>
        <v>20.09</v>
      </c>
    </row>
    <row r="30" spans="2:15" ht="15.75" thickBot="1" x14ac:dyDescent="0.3">
      <c r="C30" s="191" t="s">
        <v>39</v>
      </c>
      <c r="D30" s="193">
        <f ca="1">OFFSET(F$5,$B$27,0)</f>
        <v>0</v>
      </c>
      <c r="E30" s="194">
        <f ca="1">OFFSET(G$5,$B$27,0)</f>
        <v>0</v>
      </c>
      <c r="F30" s="195">
        <f ca="1">OFFSET(H$5,$B$27,0)</f>
        <v>0</v>
      </c>
      <c r="K30" s="206" t="s">
        <v>39</v>
      </c>
      <c r="L30" s="207">
        <f ca="1">OFFSET(G$20,$N$27,0)</f>
        <v>70.680000000000007</v>
      </c>
      <c r="M30" s="208">
        <f t="shared" ref="M30:O30" ca="1" si="5">OFFSET(H$20,$N$27,0)</f>
        <v>71.17</v>
      </c>
      <c r="N30" s="208">
        <f t="shared" ca="1" si="5"/>
        <v>57.04</v>
      </c>
      <c r="O30" s="214">
        <f t="shared" ca="1" si="5"/>
        <v>50.85</v>
      </c>
    </row>
    <row r="31" spans="2:15" ht="15.75" thickBot="1" x14ac:dyDescent="0.3">
      <c r="C31" s="209" t="s">
        <v>33</v>
      </c>
      <c r="D31" s="210">
        <f ca="1">SUM(D29:D30)</f>
        <v>88</v>
      </c>
      <c r="E31" s="210">
        <f t="shared" ref="E31:F31" ca="1" si="6">SUM(E29:E30)</f>
        <v>72.12</v>
      </c>
      <c r="F31" s="215">
        <f t="shared" ca="1" si="6"/>
        <v>63.48</v>
      </c>
      <c r="K31" s="209" t="s">
        <v>33</v>
      </c>
      <c r="L31" s="210">
        <f ca="1">OFFSET(K$20,$N$27,0)</f>
        <v>140.75</v>
      </c>
      <c r="M31" s="211">
        <f ca="1">OFFSET(L$20,$N$27,0)</f>
        <v>108.06</v>
      </c>
      <c r="N31" s="211">
        <f t="shared" ref="N31:O31" ca="1" si="7">OFFSET(M$20,$N$27,0)</f>
        <v>80.509999999999991</v>
      </c>
      <c r="O31" s="212">
        <f t="shared" ca="1" si="7"/>
        <v>70.94</v>
      </c>
    </row>
    <row r="33" spans="5:5" x14ac:dyDescent="0.25">
      <c r="E33" s="201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D322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56" ht="39" customHeight="1" x14ac:dyDescent="0.55000000000000004">
      <c r="A1" s="268" t="s">
        <v>144</v>
      </c>
      <c r="B1" s="256"/>
      <c r="C1" s="256"/>
      <c r="D1" s="256"/>
      <c r="E1" s="256"/>
      <c r="F1" s="256"/>
      <c r="G1" s="256"/>
      <c r="H1" s="256"/>
      <c r="I1" s="256"/>
      <c r="J1" s="256"/>
      <c r="K1" s="269"/>
      <c r="L1" s="270" t="s">
        <v>42</v>
      </c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4"/>
    </row>
    <row r="2" spans="1:56" ht="22.5" customHeight="1" x14ac:dyDescent="0.2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4"/>
    </row>
    <row r="3" spans="1:56" ht="18" x14ac:dyDescent="0.25">
      <c r="A3" s="271" t="s">
        <v>7</v>
      </c>
      <c r="B3" s="256"/>
      <c r="C3" s="256"/>
      <c r="D3" s="256"/>
      <c r="E3" s="256"/>
      <c r="F3" s="256"/>
      <c r="G3" s="271" t="s">
        <v>9</v>
      </c>
      <c r="H3" s="256"/>
      <c r="I3" s="256"/>
      <c r="J3" s="256"/>
      <c r="K3" s="256"/>
      <c r="L3" s="256"/>
      <c r="M3" s="271" t="s">
        <v>20</v>
      </c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4"/>
    </row>
    <row r="4" spans="1:56" ht="18.75" x14ac:dyDescent="0.3">
      <c r="A4" s="271"/>
      <c r="B4" s="256"/>
      <c r="C4" s="256"/>
      <c r="D4" s="256"/>
      <c r="E4" s="256"/>
      <c r="F4" s="256"/>
      <c r="G4" s="271"/>
      <c r="H4" s="256"/>
      <c r="I4" s="256"/>
      <c r="J4" s="256"/>
      <c r="K4" s="256"/>
      <c r="L4" s="256"/>
      <c r="M4" s="271"/>
      <c r="N4" s="272" t="s">
        <v>41</v>
      </c>
      <c r="O4" s="256"/>
      <c r="P4" s="256"/>
      <c r="Q4" s="256"/>
      <c r="R4" s="256"/>
      <c r="S4" s="271"/>
      <c r="T4" s="272" t="s">
        <v>19</v>
      </c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4"/>
    </row>
    <row r="5" spans="1:56" ht="25.5" customHeight="1" x14ac:dyDescent="0.25">
      <c r="A5" s="256"/>
      <c r="B5" s="255" t="s">
        <v>37</v>
      </c>
      <c r="C5" s="256"/>
      <c r="D5" s="256"/>
      <c r="E5" s="256"/>
      <c r="F5" s="256"/>
      <c r="G5" s="256"/>
      <c r="H5" s="255" t="s">
        <v>38</v>
      </c>
      <c r="I5" s="256"/>
      <c r="J5" s="256"/>
      <c r="K5" s="256"/>
      <c r="L5" s="256"/>
      <c r="M5" s="256"/>
      <c r="N5" s="255" t="s">
        <v>40</v>
      </c>
      <c r="O5" s="256"/>
      <c r="P5" s="256"/>
      <c r="Q5" s="256"/>
      <c r="R5" s="256"/>
      <c r="S5" s="256"/>
      <c r="T5" s="255" t="s">
        <v>40</v>
      </c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4"/>
    </row>
    <row r="6" spans="1:56" ht="33" customHeight="1" x14ac:dyDescent="0.45">
      <c r="A6" s="256"/>
      <c r="B6" s="257" t="s">
        <v>36</v>
      </c>
      <c r="C6" s="258">
        <v>1</v>
      </c>
      <c r="D6" s="273" t="s">
        <v>35</v>
      </c>
      <c r="E6" s="256"/>
      <c r="F6" s="256"/>
      <c r="G6" s="256"/>
      <c r="H6" s="257" t="s">
        <v>36</v>
      </c>
      <c r="I6" s="258">
        <v>1</v>
      </c>
      <c r="J6" s="273" t="s">
        <v>35</v>
      </c>
      <c r="K6" s="256"/>
      <c r="L6" s="256"/>
      <c r="M6" s="256"/>
      <c r="N6" s="257" t="s">
        <v>36</v>
      </c>
      <c r="O6" s="258">
        <v>1</v>
      </c>
      <c r="P6" s="273" t="s">
        <v>35</v>
      </c>
      <c r="Q6" s="256"/>
      <c r="R6" s="256"/>
      <c r="S6" s="256"/>
      <c r="T6" s="257" t="s">
        <v>36</v>
      </c>
      <c r="U6" s="258">
        <v>1</v>
      </c>
      <c r="V6" s="273" t="s">
        <v>35</v>
      </c>
      <c r="W6" s="256"/>
      <c r="X6" s="256"/>
      <c r="Y6" s="256"/>
      <c r="Z6" s="256"/>
      <c r="AA6" s="256"/>
      <c r="AB6" s="256"/>
      <c r="AC6" s="256"/>
      <c r="AD6" s="256"/>
      <c r="AE6" s="254"/>
      <c r="AF6" s="254"/>
      <c r="AG6" s="254"/>
      <c r="AH6" s="254"/>
      <c r="AI6" s="254"/>
      <c r="AJ6" s="254"/>
      <c r="AK6" s="254"/>
      <c r="AL6" s="254"/>
      <c r="AM6" s="254"/>
    </row>
    <row r="7" spans="1:56" ht="33" customHeight="1" x14ac:dyDescent="0.35">
      <c r="A7" s="256"/>
      <c r="B7" s="259" t="s">
        <v>33</v>
      </c>
      <c r="C7" s="260">
        <f>ROUND(IF(C6&gt;0.049,C13*C6^C14,C22),2)</f>
        <v>80.7</v>
      </c>
      <c r="D7" s="261" t="s">
        <v>34</v>
      </c>
      <c r="E7" s="256"/>
      <c r="F7" s="256"/>
      <c r="G7" s="256"/>
      <c r="H7" s="259" t="s">
        <v>33</v>
      </c>
      <c r="I7" s="260">
        <f>ROUND(IF(I6&gt;0.011,I13*I6^I14,I22),2)</f>
        <v>67.39</v>
      </c>
      <c r="J7" s="261" t="s">
        <v>34</v>
      </c>
      <c r="K7" s="256"/>
      <c r="L7" s="256"/>
      <c r="M7" s="256"/>
      <c r="N7" s="262" t="s">
        <v>25</v>
      </c>
      <c r="O7" s="263">
        <f>ROUND(IF(O6&gt;0.005,O13*O6^O14,O22),2)</f>
        <v>38.97</v>
      </c>
      <c r="P7" s="264" t="s">
        <v>34</v>
      </c>
      <c r="Q7" s="256"/>
      <c r="R7" s="256"/>
      <c r="S7" s="256"/>
      <c r="T7" s="262" t="s">
        <v>25</v>
      </c>
      <c r="U7" s="263">
        <f>ROUND(IF(U6&gt;0.005,U13*U6^U14,U22),2)</f>
        <v>28.87</v>
      </c>
      <c r="V7" s="264" t="s">
        <v>34</v>
      </c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</row>
    <row r="8" spans="1:56" ht="21" x14ac:dyDescent="0.35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62" t="s">
        <v>39</v>
      </c>
      <c r="O8" s="263">
        <f>ROUND(IF(O6&gt;0.005,P13*O6^P14,O31),2)</f>
        <v>57.49</v>
      </c>
      <c r="P8" s="264" t="s">
        <v>34</v>
      </c>
      <c r="Q8" s="256"/>
      <c r="R8" s="256"/>
      <c r="S8" s="256"/>
      <c r="T8" s="262" t="s">
        <v>39</v>
      </c>
      <c r="U8" s="263">
        <f>ROUND(IF(U6&gt;0.005,V13*U6^V14,O31),2)</f>
        <v>57.49</v>
      </c>
      <c r="V8" s="264" t="s">
        <v>34</v>
      </c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</row>
    <row r="9" spans="1:56" ht="23.25" x14ac:dyDescent="0.35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65" t="s">
        <v>33</v>
      </c>
      <c r="O9" s="266">
        <f>SUM(O7:O8)</f>
        <v>96.460000000000008</v>
      </c>
      <c r="P9" s="267" t="s">
        <v>34</v>
      </c>
      <c r="Q9" s="256"/>
      <c r="R9" s="256"/>
      <c r="S9" s="256"/>
      <c r="T9" s="265" t="s">
        <v>33</v>
      </c>
      <c r="U9" s="266">
        <f>SUM(U7:U8)</f>
        <v>86.36</v>
      </c>
      <c r="V9" s="267" t="s">
        <v>34</v>
      </c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</row>
    <row r="10" spans="1:56" x14ac:dyDescent="0.25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</row>
    <row r="11" spans="1:56" x14ac:dyDescent="0.25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</row>
    <row r="12" spans="1:56" ht="18.75" hidden="1" x14ac:dyDescent="0.3">
      <c r="A12" s="256"/>
      <c r="B12" s="256"/>
      <c r="C12" s="274" t="s">
        <v>25</v>
      </c>
      <c r="D12" s="256"/>
      <c r="E12" s="256"/>
      <c r="F12" s="256"/>
      <c r="G12" s="256"/>
      <c r="H12" s="256"/>
      <c r="I12" s="274" t="s">
        <v>25</v>
      </c>
      <c r="J12" s="256"/>
      <c r="K12" s="256"/>
      <c r="L12" s="256"/>
      <c r="M12" s="256"/>
      <c r="N12" s="256"/>
      <c r="O12" s="274" t="s">
        <v>25</v>
      </c>
      <c r="P12" s="274" t="s">
        <v>39</v>
      </c>
      <c r="Q12" s="256"/>
      <c r="R12" s="256"/>
      <c r="S12" s="256"/>
      <c r="T12" s="256"/>
      <c r="U12" s="274" t="s">
        <v>25</v>
      </c>
      <c r="V12" s="274" t="s">
        <v>39</v>
      </c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</row>
    <row r="13" spans="1:56" ht="18" hidden="1" x14ac:dyDescent="0.25">
      <c r="A13" s="256"/>
      <c r="B13" s="275" t="s">
        <v>22</v>
      </c>
      <c r="C13" s="276">
        <f>ROUND(EXP((1/E20)*SUM(C24:E24)-(C14/E20)*SUM(C23:E23)),3)</f>
        <v>80.700999999999993</v>
      </c>
      <c r="D13" s="256"/>
      <c r="E13" s="256"/>
      <c r="F13" s="256"/>
      <c r="G13" s="256"/>
      <c r="H13" s="275" t="s">
        <v>22</v>
      </c>
      <c r="I13" s="276">
        <f>ROUND(EXP((1/K20)*SUM(I24:K24)-(I14/K20)*SUM(I23:K23)),3)</f>
        <v>67.385999999999996</v>
      </c>
      <c r="J13" s="256"/>
      <c r="K13" s="256"/>
      <c r="L13" s="256"/>
      <c r="M13" s="256"/>
      <c r="N13" s="275" t="s">
        <v>22</v>
      </c>
      <c r="O13" s="276">
        <f>ROUND(EXP((1/Q20)*SUM(O24:Q24)-(O14/Q20)*SUM(O23:Q23)),3)</f>
        <v>38.973999999999997</v>
      </c>
      <c r="P13" s="276">
        <f>ROUND(EXP((1/Q29)*SUM(O33:Q33)-(P14/Q29)*SUM(O32:Q32)),3)</f>
        <v>57.491</v>
      </c>
      <c r="Q13" s="256"/>
      <c r="R13" s="256"/>
      <c r="S13" s="256"/>
      <c r="T13" s="275" t="s">
        <v>22</v>
      </c>
      <c r="U13" s="276">
        <f>ROUND(EXP((1/W20)*SUM(U24:W24)-(U14/W20)*SUM(U23:W23)),3)</f>
        <v>28.872</v>
      </c>
      <c r="V13" s="276">
        <f>P13</f>
        <v>57.491</v>
      </c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</row>
    <row r="14" spans="1:56" ht="18" hidden="1" x14ac:dyDescent="0.25">
      <c r="A14" s="256"/>
      <c r="B14" s="275" t="s">
        <v>23</v>
      </c>
      <c r="C14" s="276">
        <f>ROUND((SUM(C25:E25)-(1/E20)*SUM(C23:E23)*SUM(C24:E24))/(SUM(C26:E26)-(1/E20)*SUM(C23:E23)^2),3)</f>
        <v>-7.6999999999999999E-2</v>
      </c>
      <c r="D14" s="256"/>
      <c r="E14" s="256"/>
      <c r="F14" s="256"/>
      <c r="G14" s="256"/>
      <c r="H14" s="275" t="s">
        <v>23</v>
      </c>
      <c r="I14" s="276">
        <f>ROUND((SUM(I25:K25)-(1/K20)*SUM(I23:K23)*SUM(I24:K24))/(SUM(I26:K26)-(1/K20)*SUM(I23:K23)^2),3)</f>
        <v>-6.0999999999999999E-2</v>
      </c>
      <c r="J14" s="256"/>
      <c r="K14" s="256"/>
      <c r="L14" s="256"/>
      <c r="M14" s="256"/>
      <c r="N14" s="275" t="s">
        <v>23</v>
      </c>
      <c r="O14" s="276">
        <f>ROUND((SUM(O25:Q25)-(1/Q20)*SUM(O23:Q23)*SUM(O24:Q24))/(SUM(O26:Q26)-(1/Q20)*SUM(O23:Q23)^2),3)</f>
        <v>-0.17100000000000001</v>
      </c>
      <c r="P14" s="276">
        <f>ROUND((SUM(O34:Q34)-(1/Q29)*SUM(O32:Q32)*SUM(O33:Q33))/(SUM(O35:Q35)-(1/Q29)*SUM(O32:Q32)^2),3)</f>
        <v>-0.04</v>
      </c>
      <c r="Q14" s="256"/>
      <c r="R14" s="256"/>
      <c r="S14" s="256"/>
      <c r="T14" s="275" t="s">
        <v>23</v>
      </c>
      <c r="U14" s="276">
        <f>ROUND((SUM(U25:W25)-(1/W20)*SUM(U23:W23)*SUM(U24:W24))/(SUM(U26:W26)-(1/W20)*SUM(U23:W23)^2),3)</f>
        <v>-0.16700000000000001</v>
      </c>
      <c r="V14" s="276">
        <f>P14</f>
        <v>-0.04</v>
      </c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</row>
    <row r="15" spans="1:56" hidden="1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</row>
    <row r="16" spans="1:56" hidden="1" x14ac:dyDescent="0.25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</row>
    <row r="17" spans="1:56" hidden="1" x14ac:dyDescent="0.25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</row>
    <row r="18" spans="1:56" hidden="1" x14ac:dyDescent="0.25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</row>
    <row r="19" spans="1:56" s="36" customFormat="1" ht="15.75" hidden="1" x14ac:dyDescent="0.25">
      <c r="A19" s="277" t="s">
        <v>24</v>
      </c>
      <c r="B19" s="278"/>
      <c r="C19" s="278"/>
      <c r="D19" s="278"/>
      <c r="E19" s="278"/>
      <c r="F19" s="278"/>
      <c r="G19" s="277" t="s">
        <v>24</v>
      </c>
      <c r="H19" s="278"/>
      <c r="I19" s="278"/>
      <c r="J19" s="278"/>
      <c r="K19" s="278"/>
      <c r="L19" s="278"/>
      <c r="M19" s="277" t="s">
        <v>24</v>
      </c>
      <c r="N19" s="278"/>
      <c r="O19" s="278"/>
      <c r="P19" s="278"/>
      <c r="Q19" s="278"/>
      <c r="R19" s="278"/>
      <c r="S19" s="277" t="s">
        <v>24</v>
      </c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</row>
    <row r="20" spans="1:56" hidden="1" x14ac:dyDescent="0.25">
      <c r="A20" s="256"/>
      <c r="B20" s="279" t="s">
        <v>25</v>
      </c>
      <c r="C20" s="280">
        <v>1</v>
      </c>
      <c r="D20" s="280">
        <v>2</v>
      </c>
      <c r="E20" s="280">
        <v>3</v>
      </c>
      <c r="F20" s="256"/>
      <c r="G20" s="256"/>
      <c r="H20" s="279" t="s">
        <v>25</v>
      </c>
      <c r="I20" s="280">
        <v>1</v>
      </c>
      <c r="J20" s="280">
        <v>2</v>
      </c>
      <c r="K20" s="280">
        <v>3</v>
      </c>
      <c r="L20" s="256"/>
      <c r="M20" s="256"/>
      <c r="N20" s="279" t="s">
        <v>25</v>
      </c>
      <c r="O20" s="280">
        <v>1</v>
      </c>
      <c r="P20" s="280">
        <v>2</v>
      </c>
      <c r="Q20" s="280">
        <v>3</v>
      </c>
      <c r="R20" s="256"/>
      <c r="S20" s="256"/>
      <c r="T20" s="279" t="s">
        <v>25</v>
      </c>
      <c r="U20" s="280">
        <v>1</v>
      </c>
      <c r="V20" s="280">
        <v>2</v>
      </c>
      <c r="W20" s="280">
        <v>3</v>
      </c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</row>
    <row r="21" spans="1:56" ht="18" hidden="1" x14ac:dyDescent="0.35">
      <c r="A21" s="269" t="s">
        <v>32</v>
      </c>
      <c r="B21" s="281" t="s">
        <v>26</v>
      </c>
      <c r="C21" s="282">
        <v>0.05</v>
      </c>
      <c r="D21" s="283">
        <v>0.5</v>
      </c>
      <c r="E21" s="283">
        <v>2</v>
      </c>
      <c r="F21" s="256"/>
      <c r="G21" s="269" t="s">
        <v>32</v>
      </c>
      <c r="H21" s="281" t="s">
        <v>26</v>
      </c>
      <c r="I21" s="282">
        <v>1.0999999999999999E-2</v>
      </c>
      <c r="J21" s="282">
        <v>0.5</v>
      </c>
      <c r="K21" s="282">
        <v>2</v>
      </c>
      <c r="L21" s="256"/>
      <c r="M21" s="269" t="s">
        <v>32</v>
      </c>
      <c r="N21" s="281" t="s">
        <v>26</v>
      </c>
      <c r="O21" s="282">
        <v>5.0000000000000001E-3</v>
      </c>
      <c r="P21" s="282">
        <v>3</v>
      </c>
      <c r="Q21" s="282">
        <v>10</v>
      </c>
      <c r="R21" s="256"/>
      <c r="S21" s="269" t="s">
        <v>32</v>
      </c>
      <c r="T21" s="281" t="s">
        <v>26</v>
      </c>
      <c r="U21" s="282">
        <v>5.0000000000000001E-3</v>
      </c>
      <c r="V21" s="282">
        <v>3</v>
      </c>
      <c r="W21" s="282">
        <v>10</v>
      </c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</row>
    <row r="22" spans="1:56" hidden="1" x14ac:dyDescent="0.25">
      <c r="A22" s="269" t="s">
        <v>25</v>
      </c>
      <c r="B22" s="281" t="s">
        <v>27</v>
      </c>
      <c r="C22" s="284">
        <f>RSEE_razredi!C6</f>
        <v>102</v>
      </c>
      <c r="D22" s="284">
        <f>RSEE_razredi!D6</f>
        <v>84.28</v>
      </c>
      <c r="E22" s="284">
        <f>RSEE_razredi!E6</f>
        <v>77</v>
      </c>
      <c r="F22" s="256"/>
      <c r="G22" s="269" t="s">
        <v>25</v>
      </c>
      <c r="H22" s="281" t="s">
        <v>27</v>
      </c>
      <c r="I22" s="284">
        <f>RSEE_razredi!C8</f>
        <v>88</v>
      </c>
      <c r="J22" s="284">
        <f>RSEE_razredi!D8</f>
        <v>72.12</v>
      </c>
      <c r="K22" s="284">
        <f>RSEE_razredi!E8</f>
        <v>63.48</v>
      </c>
      <c r="L22" s="256"/>
      <c r="M22" s="269" t="s">
        <v>25</v>
      </c>
      <c r="N22" s="281" t="s">
        <v>27</v>
      </c>
      <c r="O22" s="284">
        <f>RSEE_razredi!C21</f>
        <v>96.72</v>
      </c>
      <c r="P22" s="284">
        <f>RSEE_razredi!E21</f>
        <v>32.01</v>
      </c>
      <c r="Q22" s="284">
        <f>RSEE_razredi!F21</f>
        <v>26.45</v>
      </c>
      <c r="R22" s="256"/>
      <c r="S22" s="269" t="s">
        <v>25</v>
      </c>
      <c r="T22" s="281" t="s">
        <v>27</v>
      </c>
      <c r="U22" s="284">
        <f>RSEE_razredi!C22</f>
        <v>70.069999999999993</v>
      </c>
      <c r="V22" s="284">
        <f>RSEE_razredi!E22</f>
        <v>23.47</v>
      </c>
      <c r="W22" s="284">
        <f>RSEE_razredi!F22</f>
        <v>20.09</v>
      </c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</row>
    <row r="23" spans="1:56" hidden="1" x14ac:dyDescent="0.25">
      <c r="A23" s="256"/>
      <c r="B23" s="285" t="s">
        <v>28</v>
      </c>
      <c r="C23" s="284">
        <f t="shared" ref="C23:E24" si="0">LN(C21)</f>
        <v>-2.9957322735539909</v>
      </c>
      <c r="D23" s="284">
        <f t="shared" si="0"/>
        <v>-0.69314718055994529</v>
      </c>
      <c r="E23" s="284">
        <f t="shared" si="0"/>
        <v>0.69314718055994529</v>
      </c>
      <c r="F23" s="256"/>
      <c r="G23" s="256"/>
      <c r="H23" s="285" t="s">
        <v>28</v>
      </c>
      <c r="I23" s="284">
        <f t="shared" ref="I23:K24" si="1">LN(I21)</f>
        <v>-4.5098600061837661</v>
      </c>
      <c r="J23" s="284">
        <f t="shared" si="1"/>
        <v>-0.69314718055994529</v>
      </c>
      <c r="K23" s="284">
        <f t="shared" si="1"/>
        <v>0.69314718055994529</v>
      </c>
      <c r="L23" s="256"/>
      <c r="M23" s="256"/>
      <c r="N23" s="285" t="s">
        <v>28</v>
      </c>
      <c r="O23" s="284">
        <f t="shared" ref="O23:Q24" si="2">LN(O21)</f>
        <v>-5.2983173665480363</v>
      </c>
      <c r="P23" s="284">
        <f t="shared" si="2"/>
        <v>1.0986122886681098</v>
      </c>
      <c r="Q23" s="284">
        <f t="shared" si="2"/>
        <v>2.3025850929940459</v>
      </c>
      <c r="R23" s="256"/>
      <c r="S23" s="256"/>
      <c r="T23" s="285" t="s">
        <v>28</v>
      </c>
      <c r="U23" s="284">
        <f t="shared" ref="U23:W24" si="3">LN(U21)</f>
        <v>-5.2983173665480363</v>
      </c>
      <c r="V23" s="284">
        <f t="shared" si="3"/>
        <v>1.0986122886681098</v>
      </c>
      <c r="W23" s="284">
        <f t="shared" si="3"/>
        <v>2.3025850929940459</v>
      </c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</row>
    <row r="24" spans="1:56" hidden="1" x14ac:dyDescent="0.25">
      <c r="A24" s="256"/>
      <c r="B24" s="285" t="s">
        <v>29</v>
      </c>
      <c r="C24" s="284">
        <f t="shared" si="0"/>
        <v>4.6249728132842707</v>
      </c>
      <c r="D24" s="284">
        <f t="shared" si="0"/>
        <v>4.4341445889359887</v>
      </c>
      <c r="E24" s="284">
        <f t="shared" si="0"/>
        <v>4.3438054218536841</v>
      </c>
      <c r="F24" s="256"/>
      <c r="G24" s="256"/>
      <c r="H24" s="285" t="s">
        <v>29</v>
      </c>
      <c r="I24" s="284">
        <f t="shared" si="1"/>
        <v>4.4773368144782069</v>
      </c>
      <c r="J24" s="284">
        <f t="shared" si="1"/>
        <v>4.2783313983351166</v>
      </c>
      <c r="K24" s="284">
        <f t="shared" si="1"/>
        <v>4.1507248956582083</v>
      </c>
      <c r="L24" s="256"/>
      <c r="M24" s="256"/>
      <c r="N24" s="285" t="s">
        <v>29</v>
      </c>
      <c r="O24" s="284">
        <f t="shared" si="2"/>
        <v>4.571820206306537</v>
      </c>
      <c r="P24" s="284">
        <f t="shared" si="2"/>
        <v>3.4660483539817717</v>
      </c>
      <c r="Q24" s="284">
        <f t="shared" si="2"/>
        <v>3.2752561583043085</v>
      </c>
      <c r="R24" s="256"/>
      <c r="S24" s="256"/>
      <c r="T24" s="285" t="s">
        <v>29</v>
      </c>
      <c r="U24" s="284">
        <f t="shared" si="3"/>
        <v>4.2494947423824421</v>
      </c>
      <c r="V24" s="284">
        <f t="shared" si="3"/>
        <v>3.1557230098629323</v>
      </c>
      <c r="W24" s="284">
        <f t="shared" si="3"/>
        <v>3.0002221788268431</v>
      </c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</row>
    <row r="25" spans="1:56" hidden="1" x14ac:dyDescent="0.25">
      <c r="A25" s="256"/>
      <c r="B25" s="285" t="s">
        <v>30</v>
      </c>
      <c r="C25" s="284">
        <f>C24*C23</f>
        <v>-13.855180321065486</v>
      </c>
      <c r="D25" s="284">
        <f>D24*D23</f>
        <v>-3.073514820016118</v>
      </c>
      <c r="E25" s="284">
        <f>E24*E23</f>
        <v>3.010896481058885</v>
      </c>
      <c r="F25" s="256"/>
      <c r="G25" s="256"/>
      <c r="H25" s="285" t="s">
        <v>30</v>
      </c>
      <c r="I25" s="284">
        <f>I24*I23</f>
        <v>-20.192162233829489</v>
      </c>
      <c r="J25" s="284">
        <f>J24*J23</f>
        <v>-2.9655133462570742</v>
      </c>
      <c r="K25" s="284">
        <f>K24*K23</f>
        <v>2.8770632587054603</v>
      </c>
      <c r="L25" s="256"/>
      <c r="M25" s="256"/>
      <c r="N25" s="285" t="s">
        <v>30</v>
      </c>
      <c r="O25" s="284">
        <f>O24*O23</f>
        <v>-24.22295439580915</v>
      </c>
      <c r="P25" s="284">
        <f>P24*P23</f>
        <v>3.8078433148022488</v>
      </c>
      <c r="Q25" s="284">
        <f>Q24*Q23</f>
        <v>7.5415560058484479</v>
      </c>
      <c r="R25" s="256"/>
      <c r="S25" s="256"/>
      <c r="T25" s="285" t="s">
        <v>30</v>
      </c>
      <c r="U25" s="284">
        <f>U24*U23</f>
        <v>-22.515171792619466</v>
      </c>
      <c r="V25" s="284">
        <f>V24*V23</f>
        <v>3.4669160782681319</v>
      </c>
      <c r="W25" s="284">
        <f>W24*W23</f>
        <v>6.9082668646368051</v>
      </c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</row>
    <row r="26" spans="1:56" hidden="1" x14ac:dyDescent="0.25">
      <c r="A26" s="256"/>
      <c r="B26" s="285" t="s">
        <v>31</v>
      </c>
      <c r="C26" s="284">
        <f t="shared" ref="C26:E27" si="4">C23*C23</f>
        <v>8.9744118548129634</v>
      </c>
      <c r="D26" s="284">
        <f t="shared" si="4"/>
        <v>0.48045301391820139</v>
      </c>
      <c r="E26" s="284">
        <f t="shared" si="4"/>
        <v>0.48045301391820139</v>
      </c>
      <c r="F26" s="256"/>
      <c r="G26" s="256"/>
      <c r="H26" s="285" t="s">
        <v>31</v>
      </c>
      <c r="I26" s="284">
        <f t="shared" ref="I26:K27" si="5">I23*I23</f>
        <v>20.338837275375838</v>
      </c>
      <c r="J26" s="284">
        <f t="shared" si="5"/>
        <v>0.48045301391820139</v>
      </c>
      <c r="K26" s="284">
        <f t="shared" si="5"/>
        <v>0.48045301391820139</v>
      </c>
      <c r="L26" s="256"/>
      <c r="M26" s="256"/>
      <c r="N26" s="285" t="s">
        <v>31</v>
      </c>
      <c r="O26" s="284">
        <f t="shared" ref="O26:Q27" si="6">O23*O23</f>
        <v>28.072166916664518</v>
      </c>
      <c r="P26" s="284">
        <f t="shared" si="6"/>
        <v>1.2069489608125821</v>
      </c>
      <c r="Q26" s="284">
        <f t="shared" si="6"/>
        <v>5.3018981104783993</v>
      </c>
      <c r="R26" s="256"/>
      <c r="S26" s="256"/>
      <c r="T26" s="285" t="s">
        <v>31</v>
      </c>
      <c r="U26" s="284">
        <f t="shared" ref="U26:W27" si="7">U23*U23</f>
        <v>28.072166916664518</v>
      </c>
      <c r="V26" s="284">
        <f t="shared" si="7"/>
        <v>1.2069489608125821</v>
      </c>
      <c r="W26" s="284">
        <f t="shared" si="7"/>
        <v>5.3018981104783993</v>
      </c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</row>
    <row r="27" spans="1:56" hidden="1" x14ac:dyDescent="0.25">
      <c r="A27" s="256"/>
      <c r="B27" s="285" t="s">
        <v>31</v>
      </c>
      <c r="C27" s="284">
        <f t="shared" si="4"/>
        <v>21.390373523618621</v>
      </c>
      <c r="D27" s="284">
        <f t="shared" si="4"/>
        <v>19.66163823559031</v>
      </c>
      <c r="E27" s="284">
        <f t="shared" si="4"/>
        <v>18.868645542925464</v>
      </c>
      <c r="F27" s="256"/>
      <c r="G27" s="256"/>
      <c r="H27" s="285" t="s">
        <v>31</v>
      </c>
      <c r="I27" s="284">
        <f t="shared" si="5"/>
        <v>20.046544950281856</v>
      </c>
      <c r="J27" s="284">
        <f t="shared" si="5"/>
        <v>18.304119553980115</v>
      </c>
      <c r="K27" s="284">
        <f t="shared" si="5"/>
        <v>17.228517159436844</v>
      </c>
      <c r="L27" s="256"/>
      <c r="M27" s="256"/>
      <c r="N27" s="285" t="s">
        <v>31</v>
      </c>
      <c r="O27" s="284">
        <f t="shared" si="6"/>
        <v>20.901539998792746</v>
      </c>
      <c r="P27" s="284">
        <f t="shared" si="6"/>
        <v>12.01349119213975</v>
      </c>
      <c r="Q27" s="284">
        <f t="shared" si="6"/>
        <v>10.727302902510297</v>
      </c>
      <c r="R27" s="256"/>
      <c r="S27" s="256"/>
      <c r="T27" s="285" t="s">
        <v>31</v>
      </c>
      <c r="U27" s="284">
        <f t="shared" si="7"/>
        <v>18.058205565536017</v>
      </c>
      <c r="V27" s="284">
        <f t="shared" si="7"/>
        <v>9.9585877149783641</v>
      </c>
      <c r="W27" s="284">
        <f t="shared" si="7"/>
        <v>9.001333122324489</v>
      </c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</row>
    <row r="28" spans="1:56" hidden="1" x14ac:dyDescent="0.25">
      <c r="A28" s="256"/>
      <c r="B28" s="286"/>
      <c r="C28" s="287"/>
      <c r="D28" s="286"/>
      <c r="E28" s="286"/>
      <c r="F28" s="256"/>
      <c r="G28" s="256"/>
      <c r="H28" s="286"/>
      <c r="I28" s="287"/>
      <c r="J28" s="286"/>
      <c r="K28" s="286"/>
      <c r="L28" s="256"/>
      <c r="M28" s="256"/>
      <c r="N28" s="286"/>
      <c r="O28" s="287"/>
      <c r="P28" s="286"/>
      <c r="Q28" s="286"/>
      <c r="R28" s="256"/>
      <c r="S28" s="256"/>
      <c r="T28" s="286"/>
      <c r="U28" s="287"/>
      <c r="V28" s="286"/>
      <c r="W28" s="28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</row>
    <row r="29" spans="1:56" s="37" customFormat="1" ht="18.75" hidden="1" x14ac:dyDescent="0.3">
      <c r="A29" s="288"/>
      <c r="B29" s="288"/>
      <c r="C29" s="288"/>
      <c r="D29" s="289"/>
      <c r="E29" s="289"/>
      <c r="F29" s="288"/>
      <c r="G29" s="288"/>
      <c r="H29" s="288"/>
      <c r="I29" s="288"/>
      <c r="J29" s="289"/>
      <c r="K29" s="289"/>
      <c r="L29" s="288"/>
      <c r="M29" s="256"/>
      <c r="N29" s="279" t="s">
        <v>39</v>
      </c>
      <c r="O29" s="280">
        <v>1</v>
      </c>
      <c r="P29" s="280">
        <v>2</v>
      </c>
      <c r="Q29" s="280">
        <v>3</v>
      </c>
      <c r="R29" s="288"/>
      <c r="S29" s="256"/>
      <c r="T29" s="256"/>
      <c r="U29" s="256"/>
      <c r="V29" s="256"/>
      <c r="W29" s="256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</row>
    <row r="30" spans="1:56" s="37" customFormat="1" ht="19.5" hidden="1" x14ac:dyDescent="0.35">
      <c r="A30" s="288"/>
      <c r="B30" s="288"/>
      <c r="C30" s="288"/>
      <c r="D30" s="289"/>
      <c r="E30" s="289"/>
      <c r="F30" s="288"/>
      <c r="G30" s="288"/>
      <c r="H30" s="288"/>
      <c r="I30" s="288"/>
      <c r="J30" s="289"/>
      <c r="K30" s="289"/>
      <c r="L30" s="288"/>
      <c r="M30" s="269" t="s">
        <v>32</v>
      </c>
      <c r="N30" s="281" t="s">
        <v>26</v>
      </c>
      <c r="O30" s="282">
        <v>5.0000000000000001E-3</v>
      </c>
      <c r="P30" s="282">
        <v>3</v>
      </c>
      <c r="Q30" s="282">
        <v>10</v>
      </c>
      <c r="R30" s="288"/>
      <c r="S30" s="256"/>
      <c r="T30" s="256"/>
      <c r="U30" s="256"/>
      <c r="V30" s="256"/>
      <c r="W30" s="256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idden="1" x14ac:dyDescent="0.25">
      <c r="A31" s="256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69" t="s">
        <v>39</v>
      </c>
      <c r="N31" s="281" t="s">
        <v>27</v>
      </c>
      <c r="O31" s="284">
        <f>RSEE_razredi!G21</f>
        <v>70.680000000000007</v>
      </c>
      <c r="P31" s="284">
        <f>RSEE_razredi!I21</f>
        <v>57.04</v>
      </c>
      <c r="Q31" s="284">
        <f>RSEE_razredi!J21</f>
        <v>50.85</v>
      </c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</row>
    <row r="32" spans="1:56" hidden="1" x14ac:dyDescent="0.25">
      <c r="A32" s="256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85" t="s">
        <v>28</v>
      </c>
      <c r="O32" s="284">
        <f t="shared" ref="O32:Q33" si="8">LN(O30)</f>
        <v>-5.2983173665480363</v>
      </c>
      <c r="P32" s="284">
        <f t="shared" si="8"/>
        <v>1.0986122886681098</v>
      </c>
      <c r="Q32" s="284">
        <f t="shared" si="8"/>
        <v>2.3025850929940459</v>
      </c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</row>
    <row r="33" spans="1:56" hidden="1" x14ac:dyDescent="0.25">
      <c r="A33" s="256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85" t="s">
        <v>29</v>
      </c>
      <c r="O33" s="284">
        <f t="shared" si="8"/>
        <v>4.2581626474514955</v>
      </c>
      <c r="P33" s="284">
        <f t="shared" si="8"/>
        <v>4.0437527761060403</v>
      </c>
      <c r="Q33" s="284">
        <f t="shared" si="8"/>
        <v>3.9288801224945691</v>
      </c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</row>
    <row r="34" spans="1:56" hidden="1" x14ac:dyDescent="0.25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85" t="s">
        <v>30</v>
      </c>
      <c r="O34" s="284">
        <f>O33*O32</f>
        <v>-22.561097104578423</v>
      </c>
      <c r="P34" s="284">
        <f>P33*P32</f>
        <v>4.4425164921658791</v>
      </c>
      <c r="Q34" s="284">
        <f>Q33*Q32</f>
        <v>9.0465808022166154</v>
      </c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</row>
    <row r="35" spans="1:56" hidden="1" x14ac:dyDescent="0.25">
      <c r="A35" s="256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85" t="s">
        <v>31</v>
      </c>
      <c r="O35" s="284">
        <f t="shared" ref="O35:Q36" si="9">O32*O32</f>
        <v>28.072166916664518</v>
      </c>
      <c r="P35" s="284">
        <f t="shared" si="9"/>
        <v>1.2069489608125821</v>
      </c>
      <c r="Q35" s="284">
        <f t="shared" si="9"/>
        <v>5.3018981104783993</v>
      </c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</row>
    <row r="36" spans="1:56" hidden="1" x14ac:dyDescent="0.25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85" t="s">
        <v>31</v>
      </c>
      <c r="O36" s="284">
        <f t="shared" si="9"/>
        <v>18.131949132151128</v>
      </c>
      <c r="P36" s="284">
        <f t="shared" si="9"/>
        <v>16.351936514265308</v>
      </c>
      <c r="Q36" s="284">
        <f t="shared" si="9"/>
        <v>15.436099016932941</v>
      </c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</row>
    <row r="37" spans="1:56" hidden="1" x14ac:dyDescent="0.25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</row>
    <row r="38" spans="1:56" hidden="1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</row>
    <row r="39" spans="1:56" hidden="1" x14ac:dyDescent="0.25">
      <c r="A39" s="256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</row>
    <row r="40" spans="1:56" hidden="1" x14ac:dyDescent="0.25">
      <c r="A40" s="256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</row>
    <row r="41" spans="1:56" hidden="1" x14ac:dyDescent="0.25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</row>
    <row r="42" spans="1:56" hidden="1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</row>
    <row r="43" spans="1:56" hidden="1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</row>
    <row r="44" spans="1:56" hidden="1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</row>
    <row r="45" spans="1:56" hidden="1" x14ac:dyDescent="0.25">
      <c r="A45" s="25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</row>
    <row r="46" spans="1:56" hidden="1" x14ac:dyDescent="0.25">
      <c r="A46" s="256"/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</row>
    <row r="47" spans="1:56" ht="45" hidden="1" x14ac:dyDescent="0.25">
      <c r="A47" s="256"/>
      <c r="B47" s="281" t="s">
        <v>126</v>
      </c>
      <c r="C47" s="281" t="s">
        <v>127</v>
      </c>
      <c r="D47" s="269" t="s">
        <v>128</v>
      </c>
      <c r="E47" s="256"/>
      <c r="F47" s="256"/>
      <c r="G47" s="256"/>
      <c r="H47" s="281" t="s">
        <v>126</v>
      </c>
      <c r="I47" s="281" t="s">
        <v>127</v>
      </c>
      <c r="J47" s="269" t="s">
        <v>128</v>
      </c>
      <c r="K47" s="256"/>
      <c r="L47" s="256"/>
      <c r="M47" s="256"/>
      <c r="N47" s="281" t="s">
        <v>126</v>
      </c>
      <c r="O47" s="290" t="s">
        <v>132</v>
      </c>
      <c r="P47" s="290" t="s">
        <v>133</v>
      </c>
      <c r="Q47" s="290" t="s">
        <v>134</v>
      </c>
      <c r="R47" s="290" t="s">
        <v>136</v>
      </c>
      <c r="S47" s="290" t="s">
        <v>135</v>
      </c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 t="s">
        <v>141</v>
      </c>
      <c r="AM47" s="256" t="s">
        <v>142</v>
      </c>
      <c r="AN47" s="236" t="s">
        <v>143</v>
      </c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</row>
    <row r="48" spans="1:56" hidden="1" x14ac:dyDescent="0.25">
      <c r="A48" s="256"/>
      <c r="B48" s="291">
        <v>1E-3</v>
      </c>
      <c r="C48" s="292">
        <f t="shared" ref="C48:C53" si="10">$C$22</f>
        <v>102</v>
      </c>
      <c r="D48" s="256"/>
      <c r="E48" s="256"/>
      <c r="F48" s="256"/>
      <c r="G48" s="256"/>
      <c r="H48" s="291">
        <v>1E-3</v>
      </c>
      <c r="I48" s="292">
        <f>$I$22</f>
        <v>88</v>
      </c>
      <c r="J48" s="256"/>
      <c r="K48" s="256"/>
      <c r="L48" s="256"/>
      <c r="M48" s="256"/>
      <c r="N48" s="291">
        <v>1E-3</v>
      </c>
      <c r="O48" s="292">
        <f>$O$22</f>
        <v>96.72</v>
      </c>
      <c r="P48" s="292">
        <f>$U$22</f>
        <v>70.069999999999993</v>
      </c>
      <c r="Q48" s="292">
        <f>$O$31</f>
        <v>70.680000000000007</v>
      </c>
      <c r="R48" s="293">
        <f>O48+$Q48</f>
        <v>167.4</v>
      </c>
      <c r="S48" s="293">
        <f>P48+$Q48</f>
        <v>140.75</v>
      </c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92">
        <f>RSEE_razredi!$C$7</f>
        <v>110</v>
      </c>
      <c r="AM48" s="292">
        <f>RSEE_razredi!$I$11</f>
        <v>170.08200000000002</v>
      </c>
      <c r="AN48" s="237">
        <f>RSEE_razredi!$I$9</f>
        <v>63.48</v>
      </c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</row>
    <row r="49" spans="1:56" hidden="1" x14ac:dyDescent="0.25">
      <c r="A49" s="256"/>
      <c r="B49" s="291">
        <v>1.0999999999999999E-2</v>
      </c>
      <c r="C49" s="292">
        <f t="shared" si="10"/>
        <v>102</v>
      </c>
      <c r="D49" s="256"/>
      <c r="E49" s="256"/>
      <c r="F49" s="256"/>
      <c r="G49" s="256"/>
      <c r="H49" s="291">
        <v>1.0999999999999999E-2</v>
      </c>
      <c r="I49" s="292">
        <f>$I$22</f>
        <v>88</v>
      </c>
      <c r="J49" s="292">
        <f>I22</f>
        <v>88</v>
      </c>
      <c r="K49" s="256"/>
      <c r="L49" s="256"/>
      <c r="M49" s="256"/>
      <c r="N49" s="291">
        <v>5.0000000000000001E-3</v>
      </c>
      <c r="O49" s="292">
        <f>O48</f>
        <v>96.72</v>
      </c>
      <c r="P49" s="292">
        <f t="shared" ref="P49:P101" si="11">$U$13*$N49^$U$14</f>
        <v>69.943744402388575</v>
      </c>
      <c r="Q49" s="292">
        <f>Q48</f>
        <v>70.680000000000007</v>
      </c>
      <c r="R49" s="293">
        <f t="shared" ref="R49:R100" si="12">O49+$Q49</f>
        <v>167.4</v>
      </c>
      <c r="S49" s="293">
        <f t="shared" ref="S49:S100" si="13">P49+$Q49</f>
        <v>140.62374440238858</v>
      </c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92">
        <f>RSEE_razredi!$C$7</f>
        <v>110</v>
      </c>
      <c r="AM49" s="292">
        <f>RSEE_razredi!$I$11</f>
        <v>170.08200000000002</v>
      </c>
      <c r="AN49" s="237">
        <f>RSEE_razredi!$I$9</f>
        <v>63.48</v>
      </c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</row>
    <row r="50" spans="1:56" hidden="1" x14ac:dyDescent="0.25">
      <c r="A50" s="256"/>
      <c r="B50" s="291">
        <v>1.4999999999999999E-2</v>
      </c>
      <c r="C50" s="292">
        <f t="shared" si="10"/>
        <v>102</v>
      </c>
      <c r="D50" s="256"/>
      <c r="E50" s="256"/>
      <c r="F50" s="256"/>
      <c r="G50" s="256"/>
      <c r="H50" s="291">
        <v>1.4999999999999999E-2</v>
      </c>
      <c r="I50" s="292">
        <f t="shared" ref="I50:I55" si="14">$I$13*H50^$I$14</f>
        <v>87.061893996578448</v>
      </c>
      <c r="J50" s="256"/>
      <c r="K50" s="256"/>
      <c r="L50" s="256"/>
      <c r="M50" s="256"/>
      <c r="N50" s="291">
        <v>6.0000000000000001E-3</v>
      </c>
      <c r="O50" s="292">
        <f>$O$13*N50^$O$14</f>
        <v>93.478367006463017</v>
      </c>
      <c r="P50" s="292">
        <f t="shared" si="11"/>
        <v>67.846212806126644</v>
      </c>
      <c r="Q50" s="292">
        <f>$P$13*$N50^$P$14</f>
        <v>70.546230466385154</v>
      </c>
      <c r="R50" s="293">
        <f t="shared" si="12"/>
        <v>164.02459747284817</v>
      </c>
      <c r="S50" s="293">
        <f t="shared" si="13"/>
        <v>138.3924432725118</v>
      </c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92">
        <f>RSEE_razredi!$C$7</f>
        <v>110</v>
      </c>
      <c r="AM50" s="292">
        <f>RSEE_razredi!$I$11</f>
        <v>170.08200000000002</v>
      </c>
      <c r="AN50" s="237">
        <f>RSEE_razredi!$I$9</f>
        <v>63.48</v>
      </c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</row>
    <row r="51" spans="1:56" hidden="1" x14ac:dyDescent="0.25">
      <c r="A51" s="256"/>
      <c r="B51" s="292">
        <v>0.03</v>
      </c>
      <c r="C51" s="292">
        <f t="shared" si="10"/>
        <v>102</v>
      </c>
      <c r="D51" s="256"/>
      <c r="E51" s="256"/>
      <c r="F51" s="256"/>
      <c r="G51" s="256"/>
      <c r="H51" s="292">
        <v>0.03</v>
      </c>
      <c r="I51" s="292">
        <f t="shared" si="14"/>
        <v>83.457482699255138</v>
      </c>
      <c r="J51" s="256"/>
      <c r="K51" s="256"/>
      <c r="L51" s="256"/>
      <c r="M51" s="256"/>
      <c r="N51" s="292">
        <v>0.01</v>
      </c>
      <c r="O51" s="292">
        <f t="shared" ref="O51:O109" si="15">$O$13*N51^$O$14</f>
        <v>85.659390681915752</v>
      </c>
      <c r="P51" s="292">
        <f t="shared" si="11"/>
        <v>62.298396581055776</v>
      </c>
      <c r="Q51" s="292">
        <f t="shared" ref="Q51:Q109" si="16">$P$13*$N51^$P$14</f>
        <v>69.119384610589691</v>
      </c>
      <c r="R51" s="293">
        <f t="shared" si="12"/>
        <v>154.77877529250543</v>
      </c>
      <c r="S51" s="293">
        <f t="shared" si="13"/>
        <v>131.41778119164547</v>
      </c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92">
        <f>RSEE_razredi!$C$7</f>
        <v>110</v>
      </c>
      <c r="AM51" s="292">
        <f>RSEE_razredi!$I$11</f>
        <v>170.08200000000002</v>
      </c>
      <c r="AN51" s="237">
        <f>RSEE_razredi!$I$9</f>
        <v>63.48</v>
      </c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</row>
    <row r="52" spans="1:56" hidden="1" x14ac:dyDescent="0.25">
      <c r="A52" s="256"/>
      <c r="B52" s="291">
        <v>4.4999999999999998E-2</v>
      </c>
      <c r="C52" s="292">
        <f t="shared" si="10"/>
        <v>102</v>
      </c>
      <c r="D52" s="292">
        <f>C22</f>
        <v>102</v>
      </c>
      <c r="E52" s="256"/>
      <c r="F52" s="256"/>
      <c r="G52" s="256"/>
      <c r="H52" s="291">
        <v>4.4999999999999998E-2</v>
      </c>
      <c r="I52" s="292">
        <f t="shared" si="14"/>
        <v>81.418615731402852</v>
      </c>
      <c r="J52" s="292"/>
      <c r="K52" s="256"/>
      <c r="L52" s="256"/>
      <c r="M52" s="256"/>
      <c r="N52" s="291">
        <v>0.02</v>
      </c>
      <c r="O52" s="292">
        <f t="shared" si="15"/>
        <v>76.08496611921079</v>
      </c>
      <c r="P52" s="292">
        <f t="shared" si="11"/>
        <v>55.488739553925903</v>
      </c>
      <c r="Q52" s="292">
        <f t="shared" si="16"/>
        <v>67.229311403582642</v>
      </c>
      <c r="R52" s="293">
        <f t="shared" si="12"/>
        <v>143.31427752279342</v>
      </c>
      <c r="S52" s="293">
        <f t="shared" si="13"/>
        <v>122.71805095750855</v>
      </c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92">
        <f>RSEE_razredi!$C$7</f>
        <v>110</v>
      </c>
      <c r="AM52" s="292">
        <f>RSEE_razredi!$I$11</f>
        <v>170.08200000000002</v>
      </c>
      <c r="AN52" s="237">
        <f>RSEE_razredi!$I$9</f>
        <v>63.48</v>
      </c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</row>
    <row r="53" spans="1:56" hidden="1" x14ac:dyDescent="0.25">
      <c r="A53" s="256"/>
      <c r="B53" s="291">
        <v>4.9000000000000002E-2</v>
      </c>
      <c r="C53" s="292">
        <f t="shared" si="10"/>
        <v>102</v>
      </c>
      <c r="D53" s="292"/>
      <c r="E53" s="256"/>
      <c r="F53" s="256"/>
      <c r="G53" s="256"/>
      <c r="H53" s="291">
        <v>4.9000000000000002E-2</v>
      </c>
      <c r="I53" s="292">
        <f t="shared" si="14"/>
        <v>80.996773054224448</v>
      </c>
      <c r="J53" s="292"/>
      <c r="K53" s="256"/>
      <c r="L53" s="256"/>
      <c r="M53" s="256"/>
      <c r="N53" s="291">
        <v>0.03</v>
      </c>
      <c r="O53" s="292">
        <f t="shared" si="15"/>
        <v>70.98837686999866</v>
      </c>
      <c r="P53" s="292">
        <f t="shared" si="11"/>
        <v>51.855833531811015</v>
      </c>
      <c r="Q53" s="292">
        <f t="shared" si="16"/>
        <v>66.147740298052085</v>
      </c>
      <c r="R53" s="293">
        <f t="shared" si="12"/>
        <v>137.13611716805076</v>
      </c>
      <c r="S53" s="293">
        <f t="shared" si="13"/>
        <v>118.0035738298631</v>
      </c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92">
        <f>RSEE_razredi!$C$7</f>
        <v>110</v>
      </c>
      <c r="AM53" s="292">
        <f>RSEE_razredi!$I$11</f>
        <v>170.08200000000002</v>
      </c>
      <c r="AN53" s="237">
        <f>RSEE_razredi!$I$9</f>
        <v>63.48</v>
      </c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</row>
    <row r="54" spans="1:56" hidden="1" x14ac:dyDescent="0.25">
      <c r="A54" s="256"/>
      <c r="B54" s="291">
        <v>0.05</v>
      </c>
      <c r="C54" s="292">
        <f>$C$13*B54^$C$14</f>
        <v>101.63849506674737</v>
      </c>
      <c r="D54" s="256"/>
      <c r="E54" s="256"/>
      <c r="F54" s="256"/>
      <c r="G54" s="256"/>
      <c r="H54" s="291">
        <v>0.05</v>
      </c>
      <c r="I54" s="292">
        <f t="shared" si="14"/>
        <v>80.897016934751647</v>
      </c>
      <c r="J54" s="256"/>
      <c r="K54" s="256"/>
      <c r="L54" s="256"/>
      <c r="M54" s="256"/>
      <c r="N54" s="291">
        <v>0.05</v>
      </c>
      <c r="O54" s="292">
        <f t="shared" si="15"/>
        <v>65.05057055352566</v>
      </c>
      <c r="P54" s="292">
        <f t="shared" si="11"/>
        <v>47.615558021453047</v>
      </c>
      <c r="Q54" s="292">
        <f t="shared" si="16"/>
        <v>64.809856920151645</v>
      </c>
      <c r="R54" s="293">
        <f t="shared" si="12"/>
        <v>129.8604274736773</v>
      </c>
      <c r="S54" s="293">
        <f t="shared" si="13"/>
        <v>112.42541494160469</v>
      </c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92">
        <f>RSEE_razredi!$C$7</f>
        <v>110</v>
      </c>
      <c r="AM54" s="292">
        <f>RSEE_razredi!$I$11</f>
        <v>170.08200000000002</v>
      </c>
      <c r="AN54" s="237">
        <f>RSEE_razredi!$I$9</f>
        <v>63.48</v>
      </c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</row>
    <row r="55" spans="1:56" hidden="1" x14ac:dyDescent="0.25">
      <c r="A55" s="256"/>
      <c r="B55" s="291">
        <v>7.4999999999999997E-2</v>
      </c>
      <c r="C55" s="292">
        <f t="shared" ref="C55:C99" si="17">$C$13*B55^$C$14</f>
        <v>98.514282583306354</v>
      </c>
      <c r="D55" s="256"/>
      <c r="E55" s="256"/>
      <c r="F55" s="256"/>
      <c r="G55" s="256"/>
      <c r="H55" s="291">
        <v>7.4999999999999997E-2</v>
      </c>
      <c r="I55" s="292">
        <f t="shared" si="14"/>
        <v>78.92070216594395</v>
      </c>
      <c r="J55" s="256"/>
      <c r="K55" s="256"/>
      <c r="L55" s="256"/>
      <c r="M55" s="256"/>
      <c r="N55" s="291">
        <v>7.4999999999999997E-2</v>
      </c>
      <c r="O55" s="292">
        <f t="shared" si="15"/>
        <v>60.69312577240084</v>
      </c>
      <c r="P55" s="292">
        <f t="shared" si="11"/>
        <v>44.498117458320628</v>
      </c>
      <c r="Q55" s="292">
        <f t="shared" si="16"/>
        <v>63.767209492490046</v>
      </c>
      <c r="R55" s="293">
        <f t="shared" si="12"/>
        <v>124.46033526489089</v>
      </c>
      <c r="S55" s="293">
        <f t="shared" si="13"/>
        <v>108.26532695081067</v>
      </c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92">
        <f>RSEE_razredi!$D$7</f>
        <v>77.313541666666666</v>
      </c>
      <c r="AM55" s="292">
        <f>RSEE_razredi!$J$11</f>
        <v>155.6181</v>
      </c>
      <c r="AN55" s="237">
        <f>RSEE_razredi!$I$9</f>
        <v>63.48</v>
      </c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</row>
    <row r="56" spans="1:56" hidden="1" x14ac:dyDescent="0.25">
      <c r="A56" s="256"/>
      <c r="B56" s="292">
        <v>0.1</v>
      </c>
      <c r="C56" s="292">
        <f t="shared" si="17"/>
        <v>96.35603401837129</v>
      </c>
      <c r="D56" s="256"/>
      <c r="E56" s="256"/>
      <c r="F56" s="256"/>
      <c r="G56" s="256"/>
      <c r="H56" s="292">
        <v>0.1</v>
      </c>
      <c r="I56" s="292">
        <f t="shared" ref="I56:I99" si="18">$I$13*H56^$I$14</f>
        <v>77.547835009409752</v>
      </c>
      <c r="J56" s="256"/>
      <c r="K56" s="256"/>
      <c r="L56" s="256"/>
      <c r="M56" s="256"/>
      <c r="N56" s="292">
        <v>0.1</v>
      </c>
      <c r="O56" s="292">
        <f t="shared" si="15"/>
        <v>57.779659850478389</v>
      </c>
      <c r="P56" s="292">
        <f t="shared" si="11"/>
        <v>42.410839488133718</v>
      </c>
      <c r="Q56" s="292">
        <f t="shared" si="16"/>
        <v>63.037627974467853</v>
      </c>
      <c r="R56" s="293">
        <f t="shared" si="12"/>
        <v>120.81728782494625</v>
      </c>
      <c r="S56" s="293">
        <f t="shared" si="13"/>
        <v>105.44846746260157</v>
      </c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92">
        <f>RSEE_razredi!$D$7</f>
        <v>77.313541666666666</v>
      </c>
      <c r="AM56" s="292">
        <f>RSEE_razredi!$J$11</f>
        <v>155.6181</v>
      </c>
      <c r="AN56" s="237">
        <f>RSEE_razredi!$I$9</f>
        <v>63.48</v>
      </c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</row>
    <row r="57" spans="1:56" hidden="1" x14ac:dyDescent="0.25">
      <c r="A57" s="256"/>
      <c r="B57" s="292">
        <v>0.2</v>
      </c>
      <c r="C57" s="292">
        <f t="shared" si="17"/>
        <v>91.34811850226906</v>
      </c>
      <c r="D57" s="256"/>
      <c r="E57" s="256"/>
      <c r="F57" s="256"/>
      <c r="G57" s="256"/>
      <c r="H57" s="292">
        <v>0.2</v>
      </c>
      <c r="I57" s="292">
        <f t="shared" si="18"/>
        <v>74.337311096366165</v>
      </c>
      <c r="J57" s="256"/>
      <c r="K57" s="256"/>
      <c r="L57" s="256"/>
      <c r="M57" s="256"/>
      <c r="N57" s="292">
        <v>0.2</v>
      </c>
      <c r="O57" s="292">
        <f t="shared" si="15"/>
        <v>51.321442133854468</v>
      </c>
      <c r="P57" s="292">
        <f t="shared" si="11"/>
        <v>37.775033640850189</v>
      </c>
      <c r="Q57" s="292">
        <f t="shared" si="16"/>
        <v>61.313860722501246</v>
      </c>
      <c r="R57" s="293">
        <f t="shared" si="12"/>
        <v>112.63530285635571</v>
      </c>
      <c r="S57" s="293">
        <f t="shared" si="13"/>
        <v>99.088894363351443</v>
      </c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92">
        <f>RSEE_razredi!$D$7</f>
        <v>77.313541666666666</v>
      </c>
      <c r="AM57" s="292">
        <f>RSEE_razredi!$J$11</f>
        <v>155.6181</v>
      </c>
      <c r="AN57" s="237">
        <f>RSEE_razredi!$I$9</f>
        <v>63.48</v>
      </c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</row>
    <row r="58" spans="1:56" hidden="1" x14ac:dyDescent="0.25">
      <c r="A58" s="256"/>
      <c r="B58" s="292">
        <v>0.3</v>
      </c>
      <c r="C58" s="292">
        <f t="shared" si="17"/>
        <v>88.540216516154274</v>
      </c>
      <c r="D58" s="256"/>
      <c r="E58" s="256"/>
      <c r="F58" s="256"/>
      <c r="G58" s="256"/>
      <c r="H58" s="292">
        <v>0.3</v>
      </c>
      <c r="I58" s="292">
        <f t="shared" si="18"/>
        <v>72.521249993498841</v>
      </c>
      <c r="J58" s="256"/>
      <c r="K58" s="256"/>
      <c r="L58" s="256"/>
      <c r="M58" s="256"/>
      <c r="N58" s="292">
        <v>0.3</v>
      </c>
      <c r="O58" s="292">
        <f t="shared" si="15"/>
        <v>47.883649839596977</v>
      </c>
      <c r="P58" s="292">
        <f t="shared" si="11"/>
        <v>35.301862537980398</v>
      </c>
      <c r="Q58" s="292">
        <f t="shared" si="16"/>
        <v>60.327456150723215</v>
      </c>
      <c r="R58" s="293">
        <f t="shared" si="12"/>
        <v>108.21110599032019</v>
      </c>
      <c r="S58" s="293">
        <f t="shared" si="13"/>
        <v>95.62931868870362</v>
      </c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92">
        <f>RSEE_razredi!$D$7</f>
        <v>77.313541666666666</v>
      </c>
      <c r="AM58" s="292">
        <f>RSEE_razredi!$J$11</f>
        <v>155.6181</v>
      </c>
      <c r="AN58" s="237">
        <f>RSEE_razredi!$I$9</f>
        <v>63.48</v>
      </c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</row>
    <row r="59" spans="1:56" hidden="1" x14ac:dyDescent="0.25">
      <c r="A59" s="256"/>
      <c r="B59" s="292">
        <v>0.4</v>
      </c>
      <c r="C59" s="292">
        <f t="shared" si="17"/>
        <v>86.600479553917992</v>
      </c>
      <c r="D59" s="256"/>
      <c r="E59" s="256"/>
      <c r="F59" s="256"/>
      <c r="G59" s="256"/>
      <c r="H59" s="292">
        <v>0.4</v>
      </c>
      <c r="I59" s="292">
        <f t="shared" si="18"/>
        <v>71.259704676054326</v>
      </c>
      <c r="J59" s="256"/>
      <c r="K59" s="256"/>
      <c r="L59" s="256"/>
      <c r="M59" s="256"/>
      <c r="N59" s="292">
        <v>0.4</v>
      </c>
      <c r="O59" s="292">
        <f t="shared" si="15"/>
        <v>45.585080104564945</v>
      </c>
      <c r="P59" s="292">
        <f t="shared" si="11"/>
        <v>33.645954284083807</v>
      </c>
      <c r="Q59" s="292">
        <f t="shared" si="16"/>
        <v>59.637229976688644</v>
      </c>
      <c r="R59" s="293">
        <f t="shared" si="12"/>
        <v>105.2223100812536</v>
      </c>
      <c r="S59" s="293">
        <f t="shared" si="13"/>
        <v>93.283184260772458</v>
      </c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92">
        <f>RSEE_razredi!$D$7</f>
        <v>77.313541666666666</v>
      </c>
      <c r="AM59" s="292">
        <f>RSEE_razredi!$J$11</f>
        <v>155.6181</v>
      </c>
      <c r="AN59" s="237">
        <f>RSEE_razredi!$I$9</f>
        <v>63.48</v>
      </c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</row>
    <row r="60" spans="1:56" hidden="1" x14ac:dyDescent="0.25">
      <c r="A60" s="256"/>
      <c r="B60" s="292">
        <v>0.5</v>
      </c>
      <c r="C60" s="292">
        <f t="shared" si="17"/>
        <v>85.12521580970963</v>
      </c>
      <c r="D60" s="292">
        <f>D22</f>
        <v>84.28</v>
      </c>
      <c r="E60" s="256"/>
      <c r="F60" s="256"/>
      <c r="G60" s="256"/>
      <c r="H60" s="292">
        <v>0.5</v>
      </c>
      <c r="I60" s="292">
        <f t="shared" si="18"/>
        <v>70.296306563603011</v>
      </c>
      <c r="J60" s="292">
        <f>J22</f>
        <v>72.12</v>
      </c>
      <c r="K60" s="256"/>
      <c r="L60" s="256"/>
      <c r="M60" s="256"/>
      <c r="N60" s="292">
        <v>0.5</v>
      </c>
      <c r="O60" s="292">
        <f t="shared" si="15"/>
        <v>43.878433056094181</v>
      </c>
      <c r="P60" s="292">
        <f t="shared" si="11"/>
        <v>32.415212898109218</v>
      </c>
      <c r="Q60" s="292">
        <f t="shared" si="16"/>
        <v>59.10729200828392</v>
      </c>
      <c r="R60" s="293">
        <f t="shared" si="12"/>
        <v>102.9857250643781</v>
      </c>
      <c r="S60" s="293">
        <f t="shared" si="13"/>
        <v>91.522504906393138</v>
      </c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92">
        <f>RSEE_razredi!$D$7</f>
        <v>77.313541666666666</v>
      </c>
      <c r="AM60" s="292">
        <f>RSEE_razredi!$J$11</f>
        <v>155.6181</v>
      </c>
      <c r="AN60" s="237">
        <f>RSEE_razredi!$I$9</f>
        <v>63.48</v>
      </c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</row>
    <row r="61" spans="1:56" hidden="1" x14ac:dyDescent="0.25">
      <c r="A61" s="256"/>
      <c r="B61" s="292">
        <v>0.75</v>
      </c>
      <c r="C61" s="292">
        <f t="shared" si="17"/>
        <v>82.508596371241438</v>
      </c>
      <c r="D61" s="292"/>
      <c r="E61" s="256"/>
      <c r="F61" s="256"/>
      <c r="G61" s="256"/>
      <c r="H61" s="292">
        <v>0.75</v>
      </c>
      <c r="I61" s="292">
        <f t="shared" si="18"/>
        <v>68.57896723369501</v>
      </c>
      <c r="J61" s="292"/>
      <c r="K61" s="256"/>
      <c r="L61" s="256"/>
      <c r="M61" s="256"/>
      <c r="N61" s="292">
        <v>0.75</v>
      </c>
      <c r="O61" s="292">
        <f t="shared" si="15"/>
        <v>40.939214422079452</v>
      </c>
      <c r="P61" s="292">
        <f t="shared" si="11"/>
        <v>30.292954885179721</v>
      </c>
      <c r="Q61" s="292">
        <f t="shared" si="16"/>
        <v>58.156386252629979</v>
      </c>
      <c r="R61" s="293">
        <f t="shared" si="12"/>
        <v>99.095600674709431</v>
      </c>
      <c r="S61" s="293">
        <f t="shared" si="13"/>
        <v>88.449341137809697</v>
      </c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92">
        <f>RSEE_razredi!$D$7</f>
        <v>77.313541666666666</v>
      </c>
      <c r="AM61" s="292">
        <f>RSEE_razredi!$J$11</f>
        <v>155.6181</v>
      </c>
      <c r="AN61" s="237">
        <f>RSEE_razredi!$I$9</f>
        <v>63.48</v>
      </c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</row>
    <row r="62" spans="1:56" hidden="1" x14ac:dyDescent="0.25">
      <c r="A62" s="256"/>
      <c r="B62" s="292">
        <v>0.99</v>
      </c>
      <c r="C62" s="292">
        <f t="shared" si="17"/>
        <v>80.763476727333469</v>
      </c>
      <c r="D62" s="292"/>
      <c r="E62" s="256"/>
      <c r="F62" s="256"/>
      <c r="G62" s="256"/>
      <c r="H62" s="292">
        <v>0.99</v>
      </c>
      <c r="I62" s="292">
        <f t="shared" si="18"/>
        <v>67.427325034126312</v>
      </c>
      <c r="J62" s="292"/>
      <c r="K62" s="256"/>
      <c r="L62" s="256"/>
      <c r="M62" s="256"/>
      <c r="N62" s="292">
        <v>0.99</v>
      </c>
      <c r="O62" s="292">
        <f t="shared" si="15"/>
        <v>39.041038596027946</v>
      </c>
      <c r="P62" s="292">
        <f t="shared" si="11"/>
        <v>28.920499630211118</v>
      </c>
      <c r="Q62" s="292">
        <f t="shared" si="16"/>
        <v>57.514116800663025</v>
      </c>
      <c r="R62" s="293">
        <f t="shared" si="12"/>
        <v>96.555155396690964</v>
      </c>
      <c r="S62" s="293">
        <f t="shared" si="13"/>
        <v>86.434616430874144</v>
      </c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92">
        <f>RSEE_razredi!$D$7</f>
        <v>77.313541666666666</v>
      </c>
      <c r="AM62" s="292">
        <f>RSEE_razredi!$J$11</f>
        <v>155.6181</v>
      </c>
      <c r="AN62" s="237">
        <f>RSEE_razredi!$I$9</f>
        <v>63.48</v>
      </c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  <c r="BD62" s="236"/>
    </row>
    <row r="63" spans="1:56" hidden="1" x14ac:dyDescent="0.25">
      <c r="A63" s="256"/>
      <c r="B63" s="292">
        <v>1</v>
      </c>
      <c r="C63" s="292">
        <f t="shared" si="17"/>
        <v>80.700999999999993</v>
      </c>
      <c r="D63" s="292"/>
      <c r="E63" s="256"/>
      <c r="F63" s="256"/>
      <c r="G63" s="256"/>
      <c r="H63" s="292">
        <v>1</v>
      </c>
      <c r="I63" s="292">
        <f t="shared" si="18"/>
        <v>67.385999999999996</v>
      </c>
      <c r="J63" s="292"/>
      <c r="K63" s="256"/>
      <c r="L63" s="256"/>
      <c r="M63" s="256"/>
      <c r="N63" s="292">
        <v>1</v>
      </c>
      <c r="O63" s="292">
        <f t="shared" si="15"/>
        <v>38.973999999999997</v>
      </c>
      <c r="P63" s="292">
        <f t="shared" si="11"/>
        <v>28.872</v>
      </c>
      <c r="Q63" s="292">
        <f t="shared" si="16"/>
        <v>57.491</v>
      </c>
      <c r="R63" s="293">
        <f t="shared" si="12"/>
        <v>96.465000000000003</v>
      </c>
      <c r="S63" s="293">
        <f t="shared" si="13"/>
        <v>86.363</v>
      </c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92">
        <f>RSEE_razredi!$E$7</f>
        <v>67.53</v>
      </c>
      <c r="AM63" s="292">
        <f>RSEE_razredi!$K$11</f>
        <v>152.35079999999999</v>
      </c>
      <c r="AN63" s="237">
        <f>RSEE_razredi!$I$9</f>
        <v>63.48</v>
      </c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</row>
    <row r="64" spans="1:56" hidden="1" x14ac:dyDescent="0.25">
      <c r="A64" s="256"/>
      <c r="B64" s="292">
        <f>B63+0.25</f>
        <v>1.25</v>
      </c>
      <c r="C64" s="292">
        <f t="shared" si="17"/>
        <v>79.326235564114455</v>
      </c>
      <c r="D64" s="292"/>
      <c r="E64" s="256"/>
      <c r="F64" s="256"/>
      <c r="G64" s="256"/>
      <c r="H64" s="292">
        <f>H63+0.25</f>
        <v>1.25</v>
      </c>
      <c r="I64" s="292">
        <f t="shared" si="18"/>
        <v>66.474972575724706</v>
      </c>
      <c r="J64" s="292"/>
      <c r="K64" s="256"/>
      <c r="L64" s="256"/>
      <c r="M64" s="256"/>
      <c r="N64" s="292">
        <f>N63+0.25</f>
        <v>1.25</v>
      </c>
      <c r="O64" s="292">
        <f t="shared" si="15"/>
        <v>37.514863328209024</v>
      </c>
      <c r="P64" s="292">
        <f t="shared" si="11"/>
        <v>27.815885942546515</v>
      </c>
      <c r="Q64" s="292">
        <f t="shared" si="16"/>
        <v>56.980133486691692</v>
      </c>
      <c r="R64" s="293">
        <f t="shared" si="12"/>
        <v>94.494996814900716</v>
      </c>
      <c r="S64" s="293">
        <f t="shared" si="13"/>
        <v>84.796019429238214</v>
      </c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92">
        <f>RSEE_razredi!$E$7</f>
        <v>67.53</v>
      </c>
      <c r="AM64" s="292">
        <f>RSEE_razredi!$K$11</f>
        <v>152.35079999999999</v>
      </c>
      <c r="AN64" s="237">
        <f>RSEE_razredi!$I$9</f>
        <v>63.48</v>
      </c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</row>
    <row r="65" spans="1:56" hidden="1" x14ac:dyDescent="0.25">
      <c r="A65" s="256"/>
      <c r="B65" s="292">
        <f>B64+0.25</f>
        <v>1.5</v>
      </c>
      <c r="C65" s="292">
        <f t="shared" si="17"/>
        <v>78.220374214852384</v>
      </c>
      <c r="D65" s="292"/>
      <c r="E65" s="256"/>
      <c r="F65" s="256"/>
      <c r="G65" s="256"/>
      <c r="H65" s="292">
        <f>H64+0.25</f>
        <v>1.5</v>
      </c>
      <c r="I65" s="292">
        <f t="shared" si="18"/>
        <v>65.739759482648282</v>
      </c>
      <c r="J65" s="292"/>
      <c r="K65" s="256"/>
      <c r="L65" s="256"/>
      <c r="M65" s="256"/>
      <c r="N65" s="292">
        <f>N64+0.25</f>
        <v>1.5</v>
      </c>
      <c r="O65" s="292">
        <f t="shared" si="15"/>
        <v>36.363307250428797</v>
      </c>
      <c r="P65" s="292">
        <f t="shared" si="11"/>
        <v>26.981719854628043</v>
      </c>
      <c r="Q65" s="292">
        <f t="shared" si="16"/>
        <v>56.566096812240382</v>
      </c>
      <c r="R65" s="293">
        <f t="shared" si="12"/>
        <v>92.929404062669178</v>
      </c>
      <c r="S65" s="293">
        <f t="shared" si="13"/>
        <v>83.547816666868428</v>
      </c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92">
        <f>RSEE_razredi!$E$7</f>
        <v>67.53</v>
      </c>
      <c r="AM65" s="292">
        <f>RSEE_razredi!$K$11</f>
        <v>152.35079999999999</v>
      </c>
      <c r="AN65" s="237">
        <f>RSEE_razredi!$I$9</f>
        <v>63.48</v>
      </c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</row>
    <row r="66" spans="1:56" hidden="1" x14ac:dyDescent="0.25">
      <c r="A66" s="256"/>
      <c r="B66" s="292">
        <f>B65+0.25</f>
        <v>1.75</v>
      </c>
      <c r="C66" s="292">
        <f t="shared" si="17"/>
        <v>77.297417875931004</v>
      </c>
      <c r="D66" s="292"/>
      <c r="E66" s="256"/>
      <c r="F66" s="256"/>
      <c r="G66" s="256"/>
      <c r="H66" s="292">
        <f>H65+0.25</f>
        <v>1.75</v>
      </c>
      <c r="I66" s="292">
        <f t="shared" si="18"/>
        <v>65.124493203869392</v>
      </c>
      <c r="J66" s="292"/>
      <c r="K66" s="256"/>
      <c r="L66" s="256"/>
      <c r="M66" s="256"/>
      <c r="N66" s="292">
        <f>N65+0.25</f>
        <v>1.75</v>
      </c>
      <c r="O66" s="292">
        <f t="shared" si="15"/>
        <v>35.417301986043391</v>
      </c>
      <c r="P66" s="292">
        <f t="shared" si="11"/>
        <v>26.295989334169793</v>
      </c>
      <c r="Q66" s="292">
        <f t="shared" si="16"/>
        <v>56.218381832771669</v>
      </c>
      <c r="R66" s="293">
        <f t="shared" si="12"/>
        <v>91.635683818815068</v>
      </c>
      <c r="S66" s="293">
        <f t="shared" si="13"/>
        <v>82.514371166941459</v>
      </c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92">
        <f>RSEE_razredi!$E$7</f>
        <v>67.53</v>
      </c>
      <c r="AM66" s="292">
        <f>RSEE_razredi!$K$11</f>
        <v>152.35079999999999</v>
      </c>
      <c r="AN66" s="237">
        <f>RSEE_razredi!$I$9</f>
        <v>63.48</v>
      </c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236"/>
      <c r="BD66" s="236"/>
    </row>
    <row r="67" spans="1:56" hidden="1" x14ac:dyDescent="0.25">
      <c r="A67" s="256"/>
      <c r="B67" s="292">
        <f>B66+0.25</f>
        <v>2</v>
      </c>
      <c r="C67" s="292">
        <f t="shared" si="17"/>
        <v>76.506724112846797</v>
      </c>
      <c r="D67" s="292">
        <f>E22</f>
        <v>77</v>
      </c>
      <c r="E67" s="256"/>
      <c r="F67" s="256"/>
      <c r="G67" s="256"/>
      <c r="H67" s="292">
        <f>H66+0.25</f>
        <v>2</v>
      </c>
      <c r="I67" s="292">
        <f t="shared" si="18"/>
        <v>64.596181762287713</v>
      </c>
      <c r="J67" s="292">
        <f>K22</f>
        <v>63.48</v>
      </c>
      <c r="K67" s="256"/>
      <c r="L67" s="256"/>
      <c r="M67" s="256"/>
      <c r="N67" s="292">
        <f>N66+0.25</f>
        <v>2</v>
      </c>
      <c r="O67" s="292">
        <f t="shared" si="15"/>
        <v>34.617751141161889</v>
      </c>
      <c r="P67" s="292">
        <f t="shared" si="11"/>
        <v>25.716085426316095</v>
      </c>
      <c r="Q67" s="292">
        <f t="shared" si="16"/>
        <v>55.918905581679709</v>
      </c>
      <c r="R67" s="293">
        <f t="shared" si="12"/>
        <v>90.536656722841599</v>
      </c>
      <c r="S67" s="293">
        <f t="shared" si="13"/>
        <v>81.634991007995808</v>
      </c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92">
        <f>RSEE_razredi!$E$7</f>
        <v>67.53</v>
      </c>
      <c r="AM67" s="292">
        <f>RSEE_razredi!$K$11</f>
        <v>152.35079999999999</v>
      </c>
      <c r="AN67" s="237">
        <f>RSEE_razredi!$I$9</f>
        <v>63.48</v>
      </c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</row>
    <row r="68" spans="1:56" hidden="1" x14ac:dyDescent="0.25">
      <c r="A68" s="256"/>
      <c r="B68" s="292">
        <f t="shared" ref="B68:B91" si="19">B67+0.25</f>
        <v>2.25</v>
      </c>
      <c r="C68" s="292">
        <f t="shared" si="17"/>
        <v>75.815999086895374</v>
      </c>
      <c r="D68" s="256"/>
      <c r="E68" s="256"/>
      <c r="F68" s="256"/>
      <c r="G68" s="256"/>
      <c r="H68" s="292">
        <f t="shared" ref="H68:H91" si="20">H67+0.25</f>
        <v>2.25</v>
      </c>
      <c r="I68" s="292">
        <f t="shared" si="18"/>
        <v>64.133736634262974</v>
      </c>
      <c r="J68" s="256"/>
      <c r="K68" s="256"/>
      <c r="L68" s="256"/>
      <c r="M68" s="256"/>
      <c r="N68" s="292">
        <f t="shared" ref="N68:N91" si="21">N67+0.25</f>
        <v>2.25</v>
      </c>
      <c r="O68" s="292">
        <f t="shared" si="15"/>
        <v>33.927493051498125</v>
      </c>
      <c r="P68" s="292">
        <f t="shared" si="11"/>
        <v>25.215198334498105</v>
      </c>
      <c r="Q68" s="292">
        <f t="shared" si="16"/>
        <v>55.65607327358633</v>
      </c>
      <c r="R68" s="293">
        <f t="shared" si="12"/>
        <v>89.583566325084462</v>
      </c>
      <c r="S68" s="293">
        <f t="shared" si="13"/>
        <v>80.871271608084442</v>
      </c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92">
        <f>RSEE_razredi!$E$7</f>
        <v>67.53</v>
      </c>
      <c r="AM68" s="292">
        <f>RSEE_razredi!$K$11</f>
        <v>152.35079999999999</v>
      </c>
      <c r="AN68" s="237">
        <f>RSEE_razredi!$I$9</f>
        <v>63.48</v>
      </c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</row>
    <row r="69" spans="1:56" hidden="1" x14ac:dyDescent="0.25">
      <c r="A69" s="256"/>
      <c r="B69" s="292">
        <f t="shared" si="19"/>
        <v>2.5</v>
      </c>
      <c r="C69" s="292">
        <f t="shared" si="17"/>
        <v>75.203410356927435</v>
      </c>
      <c r="D69" s="256"/>
      <c r="E69" s="256"/>
      <c r="F69" s="256"/>
      <c r="G69" s="256"/>
      <c r="H69" s="292">
        <f t="shared" si="20"/>
        <v>2.5</v>
      </c>
      <c r="I69" s="292">
        <f t="shared" si="18"/>
        <v>63.722871384925725</v>
      </c>
      <c r="J69" s="256"/>
      <c r="K69" s="256"/>
      <c r="L69" s="256"/>
      <c r="M69" s="256"/>
      <c r="N69" s="292">
        <f t="shared" si="21"/>
        <v>2.5</v>
      </c>
      <c r="O69" s="292">
        <f t="shared" si="15"/>
        <v>33.321706850480837</v>
      </c>
      <c r="P69" s="292">
        <f t="shared" si="11"/>
        <v>24.775412133111356</v>
      </c>
      <c r="Q69" s="292">
        <f t="shared" si="16"/>
        <v>55.422008740043118</v>
      </c>
      <c r="R69" s="293">
        <f t="shared" si="12"/>
        <v>88.743715590523948</v>
      </c>
      <c r="S69" s="293">
        <f t="shared" si="13"/>
        <v>80.197420873154471</v>
      </c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92">
        <f>RSEE_razredi!$E$7</f>
        <v>67.53</v>
      </c>
      <c r="AM69" s="292">
        <f>RSEE_razredi!$K$11</f>
        <v>152.35079999999999</v>
      </c>
      <c r="AN69" s="237">
        <f>RSEE_razredi!$I$9</f>
        <v>63.48</v>
      </c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</row>
    <row r="70" spans="1:56" hidden="1" x14ac:dyDescent="0.25">
      <c r="A70" s="256"/>
      <c r="B70" s="292">
        <f t="shared" si="19"/>
        <v>2.75</v>
      </c>
      <c r="C70" s="292">
        <f t="shared" si="17"/>
        <v>74.65352151678411</v>
      </c>
      <c r="D70" s="256"/>
      <c r="E70" s="256"/>
      <c r="F70" s="256"/>
      <c r="G70" s="256"/>
      <c r="H70" s="292">
        <f t="shared" si="20"/>
        <v>2.75</v>
      </c>
      <c r="I70" s="292">
        <f t="shared" si="18"/>
        <v>63.353466532685111</v>
      </c>
      <c r="J70" s="256"/>
      <c r="K70" s="256"/>
      <c r="L70" s="256"/>
      <c r="M70" s="256"/>
      <c r="N70" s="292">
        <f t="shared" si="21"/>
        <v>2.75</v>
      </c>
      <c r="O70" s="292">
        <f t="shared" si="15"/>
        <v>32.783029927543261</v>
      </c>
      <c r="P70" s="292">
        <f t="shared" si="11"/>
        <v>24.384188625257259</v>
      </c>
      <c r="Q70" s="292">
        <f t="shared" si="16"/>
        <v>55.211119728140332</v>
      </c>
      <c r="R70" s="293">
        <f t="shared" si="12"/>
        <v>87.9941496556836</v>
      </c>
      <c r="S70" s="293">
        <f t="shared" si="13"/>
        <v>79.595308353397598</v>
      </c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92">
        <f>RSEE_razredi!$E$7</f>
        <v>67.53</v>
      </c>
      <c r="AM70" s="292">
        <f>RSEE_razredi!$K$11</f>
        <v>152.35079999999999</v>
      </c>
      <c r="AN70" s="237">
        <f>RSEE_razredi!$I$9</f>
        <v>63.48</v>
      </c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236"/>
    </row>
    <row r="71" spans="1:56" hidden="1" x14ac:dyDescent="0.25">
      <c r="A71" s="256"/>
      <c r="B71" s="292">
        <f t="shared" si="19"/>
        <v>3</v>
      </c>
      <c r="C71" s="292">
        <f t="shared" si="17"/>
        <v>74.155023978133443</v>
      </c>
      <c r="D71" s="256"/>
      <c r="E71" s="256"/>
      <c r="F71" s="256"/>
      <c r="G71" s="256"/>
      <c r="H71" s="292">
        <f t="shared" si="20"/>
        <v>3</v>
      </c>
      <c r="I71" s="292">
        <f t="shared" si="18"/>
        <v>63.01809652672997</v>
      </c>
      <c r="J71" s="256"/>
      <c r="K71" s="256"/>
      <c r="L71" s="256"/>
      <c r="M71" s="256"/>
      <c r="N71" s="292">
        <f t="shared" si="21"/>
        <v>3</v>
      </c>
      <c r="O71" s="292">
        <f t="shared" si="15"/>
        <v>32.298863885281264</v>
      </c>
      <c r="P71" s="292">
        <f t="shared" si="11"/>
        <v>24.032426320675526</v>
      </c>
      <c r="Q71" s="292">
        <f t="shared" si="16"/>
        <v>55.019293920227916</v>
      </c>
      <c r="R71" s="293">
        <f t="shared" si="12"/>
        <v>87.318157805509173</v>
      </c>
      <c r="S71" s="293">
        <f t="shared" si="13"/>
        <v>79.05172024090345</v>
      </c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92">
        <f>RSEE_razredi!$E$7</f>
        <v>67.53</v>
      </c>
      <c r="AM71" s="292">
        <f>RSEE_razredi!$K$11</f>
        <v>152.35079999999999</v>
      </c>
      <c r="AN71" s="237">
        <f>RSEE_razredi!$I$9</f>
        <v>63.48</v>
      </c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6"/>
    </row>
    <row r="72" spans="1:56" hidden="1" x14ac:dyDescent="0.25">
      <c r="A72" s="256"/>
      <c r="B72" s="292">
        <f t="shared" si="19"/>
        <v>3.25</v>
      </c>
      <c r="C72" s="292">
        <f t="shared" si="17"/>
        <v>73.699390714246007</v>
      </c>
      <c r="D72" s="256"/>
      <c r="E72" s="256"/>
      <c r="F72" s="256"/>
      <c r="G72" s="256"/>
      <c r="H72" s="292">
        <f t="shared" si="20"/>
        <v>3.25</v>
      </c>
      <c r="I72" s="292">
        <f t="shared" si="18"/>
        <v>62.711153992336001</v>
      </c>
      <c r="J72" s="256"/>
      <c r="K72" s="256"/>
      <c r="L72" s="256"/>
      <c r="M72" s="256"/>
      <c r="N72" s="292">
        <f t="shared" si="21"/>
        <v>3.25</v>
      </c>
      <c r="O72" s="292">
        <f t="shared" si="15"/>
        <v>31.859791263063602</v>
      </c>
      <c r="P72" s="292">
        <f t="shared" si="11"/>
        <v>23.713319226257344</v>
      </c>
      <c r="Q72" s="292">
        <f t="shared" si="16"/>
        <v>54.843419888754667</v>
      </c>
      <c r="R72" s="293">
        <f t="shared" si="12"/>
        <v>86.703211151818266</v>
      </c>
      <c r="S72" s="293">
        <f t="shared" si="13"/>
        <v>78.556739115012007</v>
      </c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92">
        <f>RSEE_razredi!$E$7</f>
        <v>67.53</v>
      </c>
      <c r="AM72" s="292">
        <f>RSEE_razredi!$K$11</f>
        <v>152.35079999999999</v>
      </c>
      <c r="AN72" s="237">
        <f>RSEE_razredi!$I$9</f>
        <v>63.48</v>
      </c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6"/>
    </row>
    <row r="73" spans="1:56" hidden="1" x14ac:dyDescent="0.25">
      <c r="A73" s="256"/>
      <c r="B73" s="292">
        <f t="shared" si="19"/>
        <v>3.5</v>
      </c>
      <c r="C73" s="292">
        <f t="shared" si="17"/>
        <v>73.280036481199588</v>
      </c>
      <c r="D73" s="256"/>
      <c r="E73" s="256"/>
      <c r="F73" s="256"/>
      <c r="G73" s="256"/>
      <c r="H73" s="292">
        <f t="shared" si="20"/>
        <v>3.5</v>
      </c>
      <c r="I73" s="292">
        <f t="shared" si="18"/>
        <v>62.428302617368871</v>
      </c>
      <c r="J73" s="256"/>
      <c r="K73" s="256"/>
      <c r="L73" s="256"/>
      <c r="M73" s="256"/>
      <c r="N73" s="292">
        <f t="shared" si="21"/>
        <v>3.5</v>
      </c>
      <c r="O73" s="292">
        <f t="shared" si="15"/>
        <v>31.458596660446162</v>
      </c>
      <c r="P73" s="292">
        <f t="shared" si="11"/>
        <v>23.421651014374032</v>
      </c>
      <c r="Q73" s="292">
        <f t="shared" si="16"/>
        <v>54.681087225158308</v>
      </c>
      <c r="R73" s="293">
        <f t="shared" si="12"/>
        <v>86.13968388560447</v>
      </c>
      <c r="S73" s="293">
        <f t="shared" si="13"/>
        <v>78.102738239532343</v>
      </c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92">
        <f>RSEE_razredi!$E$7</f>
        <v>67.53</v>
      </c>
      <c r="AM73" s="292">
        <f>RSEE_razredi!$K$11</f>
        <v>152.35079999999999</v>
      </c>
      <c r="AN73" s="237">
        <f>RSEE_razredi!$I$9</f>
        <v>63.48</v>
      </c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</row>
    <row r="74" spans="1:56" hidden="1" x14ac:dyDescent="0.25">
      <c r="A74" s="256"/>
      <c r="B74" s="292">
        <f t="shared" si="19"/>
        <v>3.75</v>
      </c>
      <c r="C74" s="292">
        <f t="shared" si="17"/>
        <v>72.89177210136144</v>
      </c>
      <c r="D74" s="256"/>
      <c r="E74" s="256"/>
      <c r="F74" s="256"/>
      <c r="G74" s="256"/>
      <c r="H74" s="292">
        <f t="shared" si="20"/>
        <v>3.75</v>
      </c>
      <c r="I74" s="292">
        <f t="shared" si="18"/>
        <v>62.166121128850911</v>
      </c>
      <c r="J74" s="256"/>
      <c r="K74" s="256"/>
      <c r="L74" s="256"/>
      <c r="M74" s="256"/>
      <c r="N74" s="292">
        <f t="shared" si="21"/>
        <v>3.75</v>
      </c>
      <c r="O74" s="292">
        <f t="shared" si="15"/>
        <v>31.08963576519611</v>
      </c>
      <c r="P74" s="292">
        <f t="shared" si="11"/>
        <v>23.153339895350626</v>
      </c>
      <c r="Q74" s="292">
        <f t="shared" si="16"/>
        <v>54.530391051088202</v>
      </c>
      <c r="R74" s="293">
        <f t="shared" si="12"/>
        <v>85.620026816284309</v>
      </c>
      <c r="S74" s="293">
        <f t="shared" si="13"/>
        <v>77.683730946438828</v>
      </c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92">
        <f>RSEE_razredi!$E$7</f>
        <v>67.53</v>
      </c>
      <c r="AM74" s="292">
        <f>RSEE_razredi!$K$11</f>
        <v>152.35079999999999</v>
      </c>
      <c r="AN74" s="237">
        <f>RSEE_razredi!$I$9</f>
        <v>63.48</v>
      </c>
      <c r="AO74" s="236"/>
      <c r="AP74" s="236"/>
      <c r="AQ74" s="236"/>
      <c r="AR74" s="236"/>
      <c r="AS74" s="236"/>
      <c r="AT74" s="236"/>
      <c r="AU74" s="236"/>
      <c r="AV74" s="236"/>
      <c r="AW74" s="236"/>
      <c r="AX74" s="236"/>
      <c r="AY74" s="236"/>
      <c r="AZ74" s="236"/>
      <c r="BA74" s="236"/>
      <c r="BB74" s="236"/>
      <c r="BC74" s="236"/>
      <c r="BD74" s="236"/>
    </row>
    <row r="75" spans="1:56" hidden="1" x14ac:dyDescent="0.25">
      <c r="A75" s="256"/>
      <c r="B75" s="292">
        <f t="shared" si="19"/>
        <v>4</v>
      </c>
      <c r="C75" s="292">
        <f t="shared" si="17"/>
        <v>72.530437472636706</v>
      </c>
      <c r="D75" s="256"/>
      <c r="E75" s="256"/>
      <c r="F75" s="256"/>
      <c r="G75" s="256"/>
      <c r="H75" s="292">
        <f t="shared" si="20"/>
        <v>4</v>
      </c>
      <c r="I75" s="292">
        <f t="shared" si="18"/>
        <v>61.921863566119256</v>
      </c>
      <c r="J75" s="256"/>
      <c r="K75" s="256"/>
      <c r="L75" s="256"/>
      <c r="M75" s="256"/>
      <c r="N75" s="292">
        <f t="shared" si="21"/>
        <v>4</v>
      </c>
      <c r="O75" s="292">
        <f t="shared" si="15"/>
        <v>30.748414175383978</v>
      </c>
      <c r="P75" s="292">
        <f t="shared" si="11"/>
        <v>22.905134720614676</v>
      </c>
      <c r="Q75" s="292">
        <f t="shared" si="16"/>
        <v>54.389800167901242</v>
      </c>
      <c r="R75" s="293">
        <f t="shared" si="12"/>
        <v>85.138214343285227</v>
      </c>
      <c r="S75" s="293">
        <f t="shared" si="13"/>
        <v>77.294934888515911</v>
      </c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92">
        <f>RSEE_razredi!$E$7</f>
        <v>67.53</v>
      </c>
      <c r="AM75" s="292">
        <f>RSEE_razredi!$K$11</f>
        <v>152.35079999999999</v>
      </c>
      <c r="AN75" s="237">
        <f>RSEE_razredi!$I$9</f>
        <v>63.48</v>
      </c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</row>
    <row r="76" spans="1:56" hidden="1" x14ac:dyDescent="0.25">
      <c r="A76" s="256"/>
      <c r="B76" s="292">
        <f t="shared" si="19"/>
        <v>4.25</v>
      </c>
      <c r="C76" s="292">
        <f t="shared" si="17"/>
        <v>72.19264746777246</v>
      </c>
      <c r="D76" s="256"/>
      <c r="E76" s="256"/>
      <c r="F76" s="256"/>
      <c r="G76" s="256"/>
      <c r="H76" s="292">
        <f t="shared" si="20"/>
        <v>4.25</v>
      </c>
      <c r="I76" s="292">
        <f t="shared" si="18"/>
        <v>61.693293101837419</v>
      </c>
      <c r="J76" s="256"/>
      <c r="K76" s="256"/>
      <c r="L76" s="256"/>
      <c r="M76" s="256"/>
      <c r="N76" s="292">
        <f t="shared" si="21"/>
        <v>4.25</v>
      </c>
      <c r="O76" s="292">
        <f t="shared" si="15"/>
        <v>30.431297780476573</v>
      </c>
      <c r="P76" s="292">
        <f t="shared" si="11"/>
        <v>22.674405949740517</v>
      </c>
      <c r="Q76" s="292">
        <f t="shared" si="16"/>
        <v>54.258065517090948</v>
      </c>
      <c r="R76" s="293">
        <f t="shared" si="12"/>
        <v>84.689363297567525</v>
      </c>
      <c r="S76" s="293">
        <f t="shared" si="13"/>
        <v>76.932471466831458</v>
      </c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92">
        <f>RSEE_razredi!$E$7</f>
        <v>67.53</v>
      </c>
      <c r="AM76" s="292">
        <f>RSEE_razredi!$K$11</f>
        <v>152.35079999999999</v>
      </c>
      <c r="AN76" s="237">
        <f>RSEE_razredi!$I$9</f>
        <v>63.48</v>
      </c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</row>
    <row r="77" spans="1:56" hidden="1" x14ac:dyDescent="0.25">
      <c r="A77" s="256"/>
      <c r="B77" s="292">
        <f t="shared" si="19"/>
        <v>4.5</v>
      </c>
      <c r="C77" s="292">
        <f t="shared" si="17"/>
        <v>71.875611522545555</v>
      </c>
      <c r="D77" s="256"/>
      <c r="E77" s="256"/>
      <c r="F77" s="256"/>
      <c r="G77" s="256"/>
      <c r="H77" s="292">
        <f t="shared" si="20"/>
        <v>4.5</v>
      </c>
      <c r="I77" s="292">
        <f t="shared" si="18"/>
        <v>61.478563926060914</v>
      </c>
      <c r="J77" s="256"/>
      <c r="K77" s="256"/>
      <c r="L77" s="256"/>
      <c r="M77" s="256"/>
      <c r="N77" s="292">
        <f t="shared" si="21"/>
        <v>4.5</v>
      </c>
      <c r="O77" s="292">
        <f t="shared" si="15"/>
        <v>30.135308444097639</v>
      </c>
      <c r="P77" s="292">
        <f t="shared" si="11"/>
        <v>22.458998143926866</v>
      </c>
      <c r="Q77" s="292">
        <f t="shared" si="16"/>
        <v>54.134155023094415</v>
      </c>
      <c r="R77" s="293">
        <f t="shared" si="12"/>
        <v>84.269463467192054</v>
      </c>
      <c r="S77" s="293">
        <f t="shared" si="13"/>
        <v>76.593153167021285</v>
      </c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92">
        <f>RSEE_razredi!$E$7</f>
        <v>67.53</v>
      </c>
      <c r="AM77" s="292">
        <f>RSEE_razredi!$K$11</f>
        <v>152.35079999999999</v>
      </c>
      <c r="AN77" s="237">
        <f>RSEE_razredi!$I$9</f>
        <v>63.48</v>
      </c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</row>
    <row r="78" spans="1:56" hidden="1" x14ac:dyDescent="0.25">
      <c r="A78" s="256"/>
      <c r="B78" s="292">
        <f t="shared" si="19"/>
        <v>4.75</v>
      </c>
      <c r="C78" s="292">
        <f t="shared" si="17"/>
        <v>71.577002710768213</v>
      </c>
      <c r="D78" s="256"/>
      <c r="E78" s="256"/>
      <c r="F78" s="256"/>
      <c r="G78" s="256"/>
      <c r="H78" s="292">
        <f t="shared" si="20"/>
        <v>4.75</v>
      </c>
      <c r="I78" s="292">
        <f t="shared" si="18"/>
        <v>61.276135442025954</v>
      </c>
      <c r="J78" s="256"/>
      <c r="K78" s="256"/>
      <c r="L78" s="256"/>
      <c r="M78" s="256"/>
      <c r="N78" s="292">
        <f t="shared" si="21"/>
        <v>4.75</v>
      </c>
      <c r="O78" s="292">
        <f t="shared" si="15"/>
        <v>29.857976615957593</v>
      </c>
      <c r="P78" s="292">
        <f t="shared" si="11"/>
        <v>22.257123532284112</v>
      </c>
      <c r="Q78" s="292">
        <f t="shared" si="16"/>
        <v>54.017206197121887</v>
      </c>
      <c r="R78" s="293">
        <f t="shared" si="12"/>
        <v>83.875182813079476</v>
      </c>
      <c r="S78" s="293">
        <f t="shared" si="13"/>
        <v>76.274329729405991</v>
      </c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92">
        <f>RSEE_razredi!$E$7</f>
        <v>67.53</v>
      </c>
      <c r="AM78" s="292">
        <f>RSEE_razredi!$K$11</f>
        <v>152.35079999999999</v>
      </c>
      <c r="AN78" s="237">
        <f>RSEE_razredi!$I$9</f>
        <v>63.48</v>
      </c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</row>
    <row r="79" spans="1:56" hidden="1" x14ac:dyDescent="0.25">
      <c r="A79" s="256"/>
      <c r="B79" s="292">
        <f t="shared" si="19"/>
        <v>5</v>
      </c>
      <c r="C79" s="292">
        <f t="shared" si="17"/>
        <v>71.294860888002049</v>
      </c>
      <c r="D79" s="256"/>
      <c r="E79" s="256"/>
      <c r="F79" s="256"/>
      <c r="G79" s="256"/>
      <c r="H79" s="292">
        <f t="shared" si="20"/>
        <v>5</v>
      </c>
      <c r="I79" s="292">
        <f t="shared" si="18"/>
        <v>61.084708728749952</v>
      </c>
      <c r="J79" s="256"/>
      <c r="K79" s="256"/>
      <c r="L79" s="256"/>
      <c r="M79" s="256"/>
      <c r="N79" s="292">
        <f t="shared" si="21"/>
        <v>5</v>
      </c>
      <c r="O79" s="292">
        <f t="shared" si="15"/>
        <v>29.59723290780251</v>
      </c>
      <c r="P79" s="292">
        <f t="shared" si="11"/>
        <v>22.067283696566914</v>
      </c>
      <c r="Q79" s="292">
        <f t="shared" si="16"/>
        <v>53.906490996529868</v>
      </c>
      <c r="R79" s="293">
        <f t="shared" si="12"/>
        <v>83.503723904332375</v>
      </c>
      <c r="S79" s="293">
        <f t="shared" si="13"/>
        <v>75.973774693096786</v>
      </c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92">
        <f>RSEE_razredi!$E$7</f>
        <v>67.53</v>
      </c>
      <c r="AM79" s="292">
        <f>RSEE_razredi!$K$11</f>
        <v>152.35079999999999</v>
      </c>
      <c r="AN79" s="237">
        <f>RSEE_razredi!$I$9</f>
        <v>63.48</v>
      </c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</row>
    <row r="80" spans="1:56" hidden="1" x14ac:dyDescent="0.25">
      <c r="A80" s="256"/>
      <c r="B80" s="292">
        <f t="shared" si="19"/>
        <v>5.25</v>
      </c>
      <c r="C80" s="292">
        <f t="shared" si="17"/>
        <v>71.027519808149421</v>
      </c>
      <c r="D80" s="256"/>
      <c r="E80" s="256"/>
      <c r="F80" s="256"/>
      <c r="G80" s="256"/>
      <c r="H80" s="292">
        <f t="shared" si="20"/>
        <v>5.25</v>
      </c>
      <c r="I80" s="292">
        <f t="shared" si="18"/>
        <v>60.903178686608669</v>
      </c>
      <c r="J80" s="256"/>
      <c r="K80" s="256"/>
      <c r="L80" s="256"/>
      <c r="M80" s="256"/>
      <c r="N80" s="292">
        <f t="shared" si="21"/>
        <v>5.25</v>
      </c>
      <c r="O80" s="292">
        <f t="shared" si="15"/>
        <v>29.351326936704407</v>
      </c>
      <c r="P80" s="292">
        <f t="shared" si="11"/>
        <v>21.888210938026631</v>
      </c>
      <c r="Q80" s="292">
        <f t="shared" si="16"/>
        <v>53.801389326622697</v>
      </c>
      <c r="R80" s="293">
        <f t="shared" si="12"/>
        <v>83.152716263327108</v>
      </c>
      <c r="S80" s="293">
        <f t="shared" si="13"/>
        <v>75.689600264649329</v>
      </c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92">
        <f>RSEE_razredi!$E$7</f>
        <v>67.53</v>
      </c>
      <c r="AM80" s="292">
        <f>RSEE_razredi!$K$11</f>
        <v>152.35079999999999</v>
      </c>
      <c r="AN80" s="237">
        <f>RSEE_razredi!$I$9</f>
        <v>63.48</v>
      </c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</row>
    <row r="81" spans="1:56" hidden="1" x14ac:dyDescent="0.25">
      <c r="A81" s="256"/>
      <c r="B81" s="292">
        <f t="shared" si="19"/>
        <v>5.5</v>
      </c>
      <c r="C81" s="292">
        <f t="shared" si="17"/>
        <v>70.773551439722851</v>
      </c>
      <c r="D81" s="256"/>
      <c r="E81" s="256"/>
      <c r="F81" s="256"/>
      <c r="G81" s="256"/>
      <c r="H81" s="292">
        <f t="shared" si="20"/>
        <v>5.5</v>
      </c>
      <c r="I81" s="292">
        <f t="shared" si="18"/>
        <v>60.730597444815537</v>
      </c>
      <c r="J81" s="256"/>
      <c r="K81" s="256"/>
      <c r="L81" s="256"/>
      <c r="M81" s="256"/>
      <c r="N81" s="292">
        <f t="shared" si="21"/>
        <v>5.5</v>
      </c>
      <c r="O81" s="292">
        <f t="shared" si="15"/>
        <v>29.118765630547415</v>
      </c>
      <c r="P81" s="292">
        <f t="shared" si="11"/>
        <v>21.718823695570823</v>
      </c>
      <c r="Q81" s="292">
        <f t="shared" si="16"/>
        <v>53.701368755747744</v>
      </c>
      <c r="R81" s="293">
        <f t="shared" si="12"/>
        <v>82.820134386295166</v>
      </c>
      <c r="S81" s="293">
        <f t="shared" si="13"/>
        <v>75.42019245131857</v>
      </c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92">
        <f>RSEE_razredi!$E$7</f>
        <v>67.53</v>
      </c>
      <c r="AM81" s="292">
        <f>RSEE_razredi!$K$11</f>
        <v>152.35079999999999</v>
      </c>
      <c r="AN81" s="237">
        <f>RSEE_razredi!$I$9</f>
        <v>63.48</v>
      </c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36"/>
      <c r="BC81" s="236"/>
      <c r="BD81" s="236"/>
    </row>
    <row r="82" spans="1:56" hidden="1" x14ac:dyDescent="0.25">
      <c r="A82" s="256"/>
      <c r="B82" s="292">
        <f t="shared" si="19"/>
        <v>5.75</v>
      </c>
      <c r="C82" s="292">
        <f t="shared" si="17"/>
        <v>70.531722838481784</v>
      </c>
      <c r="D82" s="256"/>
      <c r="E82" s="256"/>
      <c r="F82" s="256"/>
      <c r="G82" s="256"/>
      <c r="H82" s="292">
        <f t="shared" si="20"/>
        <v>5.75</v>
      </c>
      <c r="I82" s="292">
        <f t="shared" si="18"/>
        <v>60.566145997353637</v>
      </c>
      <c r="J82" s="256"/>
      <c r="K82" s="256"/>
      <c r="L82" s="256"/>
      <c r="M82" s="256"/>
      <c r="N82" s="292">
        <f t="shared" si="21"/>
        <v>5.75</v>
      </c>
      <c r="O82" s="292">
        <f t="shared" si="15"/>
        <v>28.898265672040658</v>
      </c>
      <c r="P82" s="292">
        <f t="shared" si="11"/>
        <v>21.558192173781702</v>
      </c>
      <c r="Q82" s="292">
        <f t="shared" si="16"/>
        <v>53.605968775081351</v>
      </c>
      <c r="R82" s="293">
        <f t="shared" si="12"/>
        <v>82.504234447122002</v>
      </c>
      <c r="S82" s="293">
        <f t="shared" si="13"/>
        <v>75.164160948863056</v>
      </c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  <c r="AK82" s="256"/>
      <c r="AL82" s="292">
        <f>RSEE_razredi!$E$7</f>
        <v>67.53</v>
      </c>
      <c r="AM82" s="292">
        <f>RSEE_razredi!$K$11</f>
        <v>152.35079999999999</v>
      </c>
      <c r="AN82" s="237">
        <f>RSEE_razredi!$I$9</f>
        <v>63.48</v>
      </c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36"/>
      <c r="BC82" s="236"/>
      <c r="BD82" s="236"/>
    </row>
    <row r="83" spans="1:56" hidden="1" x14ac:dyDescent="0.25">
      <c r="A83" s="256"/>
      <c r="B83" s="292">
        <f t="shared" si="19"/>
        <v>6</v>
      </c>
      <c r="C83" s="292">
        <f t="shared" si="17"/>
        <v>70.300962331031769</v>
      </c>
      <c r="D83" s="256"/>
      <c r="E83" s="256"/>
      <c r="F83" s="256"/>
      <c r="G83" s="256"/>
      <c r="H83" s="292">
        <f t="shared" si="20"/>
        <v>6</v>
      </c>
      <c r="I83" s="292">
        <f t="shared" si="18"/>
        <v>60.409111945419546</v>
      </c>
      <c r="J83" s="256"/>
      <c r="K83" s="256"/>
      <c r="L83" s="256"/>
      <c r="M83" s="256"/>
      <c r="N83" s="292">
        <f t="shared" si="21"/>
        <v>6</v>
      </c>
      <c r="O83" s="292">
        <f t="shared" si="15"/>
        <v>28.688716378173346</v>
      </c>
      <c r="P83" s="292">
        <f t="shared" si="11"/>
        <v>21.405511508178829</v>
      </c>
      <c r="Q83" s="292">
        <f t="shared" si="16"/>
        <v>53.514788434640373</v>
      </c>
      <c r="R83" s="293">
        <f t="shared" si="12"/>
        <v>82.203504812813719</v>
      </c>
      <c r="S83" s="293">
        <f t="shared" si="13"/>
        <v>74.920299942819199</v>
      </c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92">
        <f>RSEE_razredi!$E$7</f>
        <v>67.53</v>
      </c>
      <c r="AM83" s="292">
        <f>RSEE_razredi!$K$11</f>
        <v>152.35079999999999</v>
      </c>
      <c r="AN83" s="237">
        <f>RSEE_razredi!$I$9</f>
        <v>63.48</v>
      </c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</row>
    <row r="84" spans="1:56" hidden="1" x14ac:dyDescent="0.25">
      <c r="A84" s="256"/>
      <c r="B84" s="292">
        <f t="shared" si="19"/>
        <v>6.25</v>
      </c>
      <c r="C84" s="292">
        <f t="shared" si="17"/>
        <v>70.080332701111772</v>
      </c>
      <c r="D84" s="256"/>
      <c r="E84" s="256"/>
      <c r="F84" s="256"/>
      <c r="G84" s="256"/>
      <c r="H84" s="292">
        <f t="shared" si="20"/>
        <v>6.25</v>
      </c>
      <c r="I84" s="292">
        <f t="shared" si="18"/>
        <v>60.25887183598649</v>
      </c>
      <c r="J84" s="256"/>
      <c r="K84" s="256"/>
      <c r="L84" s="256"/>
      <c r="M84" s="256"/>
      <c r="N84" s="292">
        <f t="shared" si="21"/>
        <v>6.25</v>
      </c>
      <c r="O84" s="292">
        <f t="shared" si="15"/>
        <v>28.489150393323285</v>
      </c>
      <c r="P84" s="292">
        <f t="shared" si="11"/>
        <v>21.260080575142748</v>
      </c>
      <c r="Q84" s="292">
        <f t="shared" si="16"/>
        <v>53.427476522958663</v>
      </c>
      <c r="R84" s="293">
        <f t="shared" si="12"/>
        <v>81.916626916281956</v>
      </c>
      <c r="S84" s="293">
        <f t="shared" si="13"/>
        <v>74.687557098101408</v>
      </c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92">
        <f>RSEE_razredi!$E$7</f>
        <v>67.53</v>
      </c>
      <c r="AM84" s="292">
        <f>RSEE_razredi!$K$11</f>
        <v>152.35079999999999</v>
      </c>
      <c r="AN84" s="237">
        <f>RSEE_razredi!$I$9</f>
        <v>63.48</v>
      </c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36"/>
      <c r="BC84" s="236"/>
      <c r="BD84" s="236"/>
    </row>
    <row r="85" spans="1:56" hidden="1" x14ac:dyDescent="0.25">
      <c r="A85" s="256"/>
      <c r="B85" s="292">
        <f t="shared" si="19"/>
        <v>6.5</v>
      </c>
      <c r="C85" s="292">
        <f t="shared" si="17"/>
        <v>69.869009710656911</v>
      </c>
      <c r="D85" s="256"/>
      <c r="E85" s="256"/>
      <c r="F85" s="256"/>
      <c r="G85" s="256"/>
      <c r="H85" s="292">
        <f t="shared" si="20"/>
        <v>6.5</v>
      </c>
      <c r="I85" s="292">
        <f t="shared" si="18"/>
        <v>60.114877004299871</v>
      </c>
      <c r="J85" s="256"/>
      <c r="K85" s="256"/>
      <c r="L85" s="256"/>
      <c r="M85" s="256"/>
      <c r="N85" s="292">
        <f t="shared" si="21"/>
        <v>6.5</v>
      </c>
      <c r="O85" s="292">
        <f t="shared" si="15"/>
        <v>28.298720309798831</v>
      </c>
      <c r="P85" s="292">
        <f t="shared" si="11"/>
        <v>21.121285084647326</v>
      </c>
      <c r="Q85" s="292">
        <f t="shared" si="16"/>
        <v>53.343723687806566</v>
      </c>
      <c r="R85" s="293">
        <f t="shared" si="12"/>
        <v>81.642443997605397</v>
      </c>
      <c r="S85" s="293">
        <f t="shared" si="13"/>
        <v>74.465008772453899</v>
      </c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92">
        <f>RSEE_razredi!$E$7</f>
        <v>67.53</v>
      </c>
      <c r="AM85" s="292">
        <f>RSEE_razredi!$K$11</f>
        <v>152.35079999999999</v>
      </c>
      <c r="AN85" s="237">
        <f>RSEE_razredi!$I$9</f>
        <v>63.48</v>
      </c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</row>
    <row r="86" spans="1:56" hidden="1" x14ac:dyDescent="0.25">
      <c r="A86" s="256"/>
      <c r="B86" s="292">
        <f t="shared" si="19"/>
        <v>6.75</v>
      </c>
      <c r="C86" s="292">
        <f t="shared" si="17"/>
        <v>69.666264732963285</v>
      </c>
      <c r="D86" s="256"/>
      <c r="E86" s="256"/>
      <c r="F86" s="256"/>
      <c r="G86" s="256"/>
      <c r="H86" s="292">
        <f t="shared" si="20"/>
        <v>6.75</v>
      </c>
      <c r="I86" s="292">
        <f t="shared" si="18"/>
        <v>59.976642119102813</v>
      </c>
      <c r="J86" s="256"/>
      <c r="K86" s="256"/>
      <c r="L86" s="256"/>
      <c r="M86" s="256"/>
      <c r="N86" s="292">
        <f t="shared" si="21"/>
        <v>6.75</v>
      </c>
      <c r="O86" s="292">
        <f t="shared" si="15"/>
        <v>28.116679838845489</v>
      </c>
      <c r="P86" s="292">
        <f t="shared" si="11"/>
        <v>20.988583961452136</v>
      </c>
      <c r="Q86" s="292">
        <f t="shared" si="16"/>
        <v>53.263256055472816</v>
      </c>
      <c r="R86" s="293">
        <f t="shared" si="12"/>
        <v>81.379935894318308</v>
      </c>
      <c r="S86" s="293">
        <f t="shared" si="13"/>
        <v>74.251840016924945</v>
      </c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92">
        <f>RSEE_razredi!$E$7</f>
        <v>67.53</v>
      </c>
      <c r="AM86" s="292">
        <f>RSEE_razredi!$K$11</f>
        <v>152.35079999999999</v>
      </c>
      <c r="AN86" s="237">
        <f>RSEE_razredi!$I$9</f>
        <v>63.48</v>
      </c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236"/>
      <c r="BD86" s="236"/>
    </row>
    <row r="87" spans="1:56" hidden="1" x14ac:dyDescent="0.25">
      <c r="A87" s="256"/>
      <c r="B87" s="292">
        <f t="shared" si="19"/>
        <v>7</v>
      </c>
      <c r="C87" s="292">
        <f t="shared" si="17"/>
        <v>69.471450589788049</v>
      </c>
      <c r="D87" s="256"/>
      <c r="E87" s="256"/>
      <c r="F87" s="256"/>
      <c r="G87" s="256"/>
      <c r="H87" s="292">
        <f t="shared" si="20"/>
        <v>7</v>
      </c>
      <c r="I87" s="292">
        <f t="shared" si="18"/>
        <v>59.843735835079414</v>
      </c>
      <c r="J87" s="256"/>
      <c r="K87" s="256"/>
      <c r="L87" s="256"/>
      <c r="M87" s="256"/>
      <c r="N87" s="292">
        <f t="shared" si="21"/>
        <v>7</v>
      </c>
      <c r="O87" s="292">
        <f t="shared" si="15"/>
        <v>27.942368513406681</v>
      </c>
      <c r="P87" s="292">
        <f t="shared" si="11"/>
        <v>20.861498278990219</v>
      </c>
      <c r="Q87" s="292">
        <f t="shared" si="16"/>
        <v>53.185830019432956</v>
      </c>
      <c r="R87" s="293">
        <f t="shared" si="12"/>
        <v>81.128198532839633</v>
      </c>
      <c r="S87" s="293">
        <f t="shared" si="13"/>
        <v>74.047328298423167</v>
      </c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92">
        <f>RSEE_razredi!$E$7</f>
        <v>67.53</v>
      </c>
      <c r="AM87" s="292">
        <f>RSEE_razredi!$K$11</f>
        <v>152.35079999999999</v>
      </c>
      <c r="AN87" s="237">
        <f>RSEE_razredi!$I$9</f>
        <v>63.48</v>
      </c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</row>
    <row r="88" spans="1:56" hidden="1" x14ac:dyDescent="0.25">
      <c r="A88" s="256"/>
      <c r="B88" s="292">
        <f t="shared" si="19"/>
        <v>7.25</v>
      </c>
      <c r="C88" s="292">
        <f t="shared" si="17"/>
        <v>69.283989909624296</v>
      </c>
      <c r="D88" s="256"/>
      <c r="E88" s="256"/>
      <c r="F88" s="256"/>
      <c r="G88" s="256"/>
      <c r="H88" s="292">
        <f t="shared" si="20"/>
        <v>7.25</v>
      </c>
      <c r="I88" s="292">
        <f t="shared" si="18"/>
        <v>59.715773104517623</v>
      </c>
      <c r="J88" s="256"/>
      <c r="K88" s="256"/>
      <c r="L88" s="256"/>
      <c r="M88" s="256"/>
      <c r="N88" s="292">
        <f t="shared" si="21"/>
        <v>7.25</v>
      </c>
      <c r="O88" s="292">
        <f t="shared" si="15"/>
        <v>27.775199159686782</v>
      </c>
      <c r="P88" s="292">
        <f t="shared" si="11"/>
        <v>20.739602194819259</v>
      </c>
      <c r="Q88" s="292">
        <f t="shared" si="16"/>
        <v>53.111227950557179</v>
      </c>
      <c r="R88" s="293">
        <f t="shared" si="12"/>
        <v>80.886427110243957</v>
      </c>
      <c r="S88" s="293">
        <f t="shared" si="13"/>
        <v>73.850830145376435</v>
      </c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92">
        <f>RSEE_razredi!$E$7</f>
        <v>67.53</v>
      </c>
      <c r="AM88" s="292">
        <f>RSEE_razredi!$K$11</f>
        <v>152.35079999999999</v>
      </c>
      <c r="AN88" s="237">
        <f>RSEE_razredi!$I$9</f>
        <v>63.48</v>
      </c>
      <c r="AO88" s="236"/>
      <c r="AP88" s="236"/>
      <c r="AQ88" s="236"/>
      <c r="AR88" s="236"/>
      <c r="AS88" s="236"/>
      <c r="AT88" s="236"/>
      <c r="AU88" s="236"/>
      <c r="AV88" s="236"/>
      <c r="AW88" s="236"/>
      <c r="AX88" s="236"/>
      <c r="AY88" s="236"/>
      <c r="AZ88" s="236"/>
      <c r="BA88" s="236"/>
      <c r="BB88" s="236"/>
      <c r="BC88" s="236"/>
      <c r="BD88" s="236"/>
    </row>
    <row r="89" spans="1:56" hidden="1" x14ac:dyDescent="0.25">
      <c r="A89" s="256"/>
      <c r="B89" s="292">
        <f>B88+0.25</f>
        <v>7.5</v>
      </c>
      <c r="C89" s="292">
        <f t="shared" si="17"/>
        <v>69.103365488102554</v>
      </c>
      <c r="D89" s="256"/>
      <c r="E89" s="256"/>
      <c r="F89" s="256"/>
      <c r="G89" s="256"/>
      <c r="H89" s="292">
        <f>H88+0.25</f>
        <v>7.5</v>
      </c>
      <c r="I89" s="292">
        <f t="shared" si="18"/>
        <v>59.592408807402855</v>
      </c>
      <c r="J89" s="256"/>
      <c r="K89" s="256"/>
      <c r="L89" s="256"/>
      <c r="M89" s="256"/>
      <c r="N89" s="292">
        <f>N88+0.25</f>
        <v>7.5</v>
      </c>
      <c r="O89" s="292">
        <f t="shared" si="15"/>
        <v>27.614647559627574</v>
      </c>
      <c r="P89" s="292">
        <f t="shared" si="11"/>
        <v>20.622515470122238</v>
      </c>
      <c r="Q89" s="292">
        <f t="shared" si="16"/>
        <v>53.039254640167563</v>
      </c>
      <c r="R89" s="293">
        <f t="shared" si="12"/>
        <v>80.653902199795141</v>
      </c>
      <c r="S89" s="293">
        <f t="shared" si="13"/>
        <v>73.661770110289808</v>
      </c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92">
        <f>RSEE_razredi!$E$7</f>
        <v>67.53</v>
      </c>
      <c r="AM89" s="292">
        <f>RSEE_razredi!$K$11</f>
        <v>152.35079999999999</v>
      </c>
      <c r="AN89" s="237">
        <f>RSEE_razredi!$I$9</f>
        <v>63.48</v>
      </c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</row>
    <row r="90" spans="1:56" hidden="1" x14ac:dyDescent="0.25">
      <c r="A90" s="256"/>
      <c r="B90" s="292">
        <f t="shared" si="19"/>
        <v>7.75</v>
      </c>
      <c r="C90" s="292">
        <f t="shared" si="17"/>
        <v>68.929112251847101</v>
      </c>
      <c r="D90" s="256"/>
      <c r="E90" s="256"/>
      <c r="F90" s="256"/>
      <c r="G90" s="256"/>
      <c r="H90" s="292">
        <f t="shared" si="20"/>
        <v>7.75</v>
      </c>
      <c r="I90" s="292">
        <f t="shared" si="18"/>
        <v>59.473332438030447</v>
      </c>
      <c r="J90" s="256"/>
      <c r="K90" s="256"/>
      <c r="L90" s="256"/>
      <c r="M90" s="256"/>
      <c r="N90" s="292">
        <f t="shared" si="21"/>
        <v>7.75</v>
      </c>
      <c r="O90" s="292">
        <f t="shared" si="15"/>
        <v>27.46024386199247</v>
      </c>
      <c r="P90" s="292">
        <f t="shared" si="11"/>
        <v>20.509897253652611</v>
      </c>
      <c r="Q90" s="292">
        <f t="shared" si="16"/>
        <v>52.969734330813679</v>
      </c>
      <c r="R90" s="293">
        <f t="shared" si="12"/>
        <v>80.429978192806146</v>
      </c>
      <c r="S90" s="293">
        <f t="shared" si="13"/>
        <v>73.47963158446629</v>
      </c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92">
        <f>RSEE_razredi!$E$7</f>
        <v>67.53</v>
      </c>
      <c r="AM90" s="292">
        <f>RSEE_razredi!$K$11</f>
        <v>152.35079999999999</v>
      </c>
      <c r="AN90" s="237">
        <f>RSEE_razredi!$I$9</f>
        <v>63.48</v>
      </c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</row>
    <row r="91" spans="1:56" hidden="1" x14ac:dyDescent="0.25">
      <c r="A91" s="256"/>
      <c r="B91" s="292">
        <f t="shared" si="19"/>
        <v>8</v>
      </c>
      <c r="C91" s="292">
        <f t="shared" si="17"/>
        <v>68.760810516636752</v>
      </c>
      <c r="D91" s="256"/>
      <c r="E91" s="256"/>
      <c r="F91" s="256"/>
      <c r="G91" s="256"/>
      <c r="H91" s="292">
        <f t="shared" si="20"/>
        <v>8</v>
      </c>
      <c r="I91" s="292">
        <f t="shared" si="18"/>
        <v>59.358263644920626</v>
      </c>
      <c r="J91" s="256"/>
      <c r="K91" s="256"/>
      <c r="L91" s="256"/>
      <c r="M91" s="256"/>
      <c r="N91" s="292">
        <f t="shared" si="21"/>
        <v>8</v>
      </c>
      <c r="O91" s="292">
        <f t="shared" si="15"/>
        <v>27.311565400236493</v>
      </c>
      <c r="P91" s="292">
        <f t="shared" si="11"/>
        <v>20.401440883091087</v>
      </c>
      <c r="Q91" s="292">
        <f t="shared" si="16"/>
        <v>52.902508222074701</v>
      </c>
      <c r="R91" s="293">
        <f t="shared" si="12"/>
        <v>80.21407362231119</v>
      </c>
      <c r="S91" s="293">
        <f t="shared" si="13"/>
        <v>73.303949105165785</v>
      </c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92">
        <f>RSEE_razredi!$E$7</f>
        <v>67.53</v>
      </c>
      <c r="AM91" s="292">
        <f>RSEE_razredi!$K$11</f>
        <v>152.35079999999999</v>
      </c>
      <c r="AN91" s="237">
        <f>RSEE_razredi!$I$9</f>
        <v>63.48</v>
      </c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6"/>
      <c r="BD91" s="236"/>
    </row>
    <row r="92" spans="1:56" hidden="1" x14ac:dyDescent="0.25">
      <c r="A92" s="256"/>
      <c r="B92" s="292">
        <f>B91+0.25</f>
        <v>8.25</v>
      </c>
      <c r="C92" s="292">
        <f t="shared" si="17"/>
        <v>68.598080298004078</v>
      </c>
      <c r="D92" s="256"/>
      <c r="E92" s="256"/>
      <c r="F92" s="256"/>
      <c r="G92" s="256"/>
      <c r="H92" s="292">
        <f>H91+0.25</f>
        <v>8.25</v>
      </c>
      <c r="I92" s="292">
        <f t="shared" si="18"/>
        <v>59.246948464958706</v>
      </c>
      <c r="J92" s="256"/>
      <c r="K92" s="256"/>
      <c r="L92" s="256"/>
      <c r="M92" s="256"/>
      <c r="N92" s="292">
        <f>N91+0.25</f>
        <v>8.25</v>
      </c>
      <c r="O92" s="292">
        <f t="shared" si="15"/>
        <v>27.168230650608663</v>
      </c>
      <c r="P92" s="292">
        <f t="shared" si="11"/>
        <v>20.29686951115092</v>
      </c>
      <c r="Q92" s="292">
        <f t="shared" si="16"/>
        <v>52.837432363108093</v>
      </c>
      <c r="R92" s="293">
        <f t="shared" si="12"/>
        <v>80.005663013716756</v>
      </c>
      <c r="S92" s="293">
        <f t="shared" si="13"/>
        <v>73.134301874259009</v>
      </c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6"/>
      <c r="AK92" s="256"/>
      <c r="AL92" s="292">
        <f>RSEE_razredi!$E$7</f>
        <v>67.53</v>
      </c>
      <c r="AM92" s="292">
        <f>RSEE_razredi!$K$11</f>
        <v>152.35079999999999</v>
      </c>
      <c r="AN92" s="237">
        <f>RSEE_razredi!$I$9</f>
        <v>63.48</v>
      </c>
      <c r="AO92" s="236"/>
      <c r="AP92" s="236"/>
      <c r="AQ92" s="236"/>
      <c r="AR92" s="236"/>
      <c r="AS92" s="236"/>
      <c r="AT92" s="236"/>
      <c r="AU92" s="236"/>
      <c r="AV92" s="236"/>
      <c r="AW92" s="236"/>
      <c r="AX92" s="236"/>
      <c r="AY92" s="236"/>
      <c r="AZ92" s="236"/>
      <c r="BA92" s="236"/>
      <c r="BB92" s="236"/>
      <c r="BC92" s="236"/>
      <c r="BD92" s="236"/>
    </row>
    <row r="93" spans="1:56" hidden="1" x14ac:dyDescent="0.25">
      <c r="A93" s="256"/>
      <c r="B93" s="292">
        <f t="shared" ref="B93:B98" si="22">B92+0.25</f>
        <v>8.5</v>
      </c>
      <c r="C93" s="292">
        <f t="shared" si="17"/>
        <v>68.440576483474516</v>
      </c>
      <c r="D93" s="256"/>
      <c r="E93" s="256"/>
      <c r="F93" s="256"/>
      <c r="G93" s="256"/>
      <c r="H93" s="292">
        <f t="shared" ref="H93:H98" si="23">H92+0.25</f>
        <v>8.5</v>
      </c>
      <c r="I93" s="292">
        <f t="shared" si="18"/>
        <v>59.139156126203964</v>
      </c>
      <c r="J93" s="256"/>
      <c r="K93" s="256"/>
      <c r="L93" s="256"/>
      <c r="M93" s="256"/>
      <c r="N93" s="292">
        <f t="shared" ref="N93:N98" si="24">N92+0.25</f>
        <v>8.5</v>
      </c>
      <c r="O93" s="292">
        <f t="shared" si="15"/>
        <v>27.02989412087879</v>
      </c>
      <c r="P93" s="292">
        <f t="shared" si="11"/>
        <v>20.195932404907765</v>
      </c>
      <c r="Q93" s="292">
        <f t="shared" si="16"/>
        <v>52.774375862218442</v>
      </c>
      <c r="R93" s="293">
        <f t="shared" si="12"/>
        <v>79.804269983097228</v>
      </c>
      <c r="S93" s="293">
        <f t="shared" si="13"/>
        <v>72.9703082671262</v>
      </c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  <c r="AK93" s="256"/>
      <c r="AL93" s="292">
        <f>RSEE_razredi!$E$7</f>
        <v>67.53</v>
      </c>
      <c r="AM93" s="292">
        <f>RSEE_razredi!$K$11</f>
        <v>152.35079999999999</v>
      </c>
      <c r="AN93" s="237">
        <f>RSEE_razredi!$I$9</f>
        <v>63.48</v>
      </c>
      <c r="AO93" s="236"/>
      <c r="AP93" s="236"/>
      <c r="AQ93" s="236"/>
      <c r="AR93" s="236"/>
      <c r="AS93" s="236"/>
      <c r="AT93" s="236"/>
      <c r="AU93" s="236"/>
      <c r="AV93" s="236"/>
      <c r="AW93" s="236"/>
      <c r="AX93" s="236"/>
      <c r="AY93" s="236"/>
      <c r="AZ93" s="236"/>
      <c r="BA93" s="236"/>
      <c r="BB93" s="236"/>
      <c r="BC93" s="236"/>
      <c r="BD93" s="236"/>
    </row>
    <row r="94" spans="1:56" hidden="1" x14ac:dyDescent="0.25">
      <c r="A94" s="256"/>
      <c r="B94" s="292">
        <f t="shared" si="22"/>
        <v>8.75</v>
      </c>
      <c r="C94" s="292">
        <f t="shared" si="17"/>
        <v>68.287984714765187</v>
      </c>
      <c r="D94" s="256"/>
      <c r="E94" s="256"/>
      <c r="F94" s="256"/>
      <c r="G94" s="256"/>
      <c r="H94" s="292">
        <f t="shared" si="23"/>
        <v>8.75</v>
      </c>
      <c r="I94" s="292">
        <f t="shared" si="18"/>
        <v>59.034676319499866</v>
      </c>
      <c r="J94" s="256"/>
      <c r="K94" s="256"/>
      <c r="L94" s="256"/>
      <c r="M94" s="256"/>
      <c r="N94" s="292">
        <f t="shared" si="24"/>
        <v>8.75</v>
      </c>
      <c r="O94" s="292">
        <f t="shared" si="15"/>
        <v>26.896242003563984</v>
      </c>
      <c r="P94" s="292">
        <f t="shared" si="11"/>
        <v>20.098401798248208</v>
      </c>
      <c r="Q94" s="292">
        <f t="shared" si="16"/>
        <v>52.713219357947928</v>
      </c>
      <c r="R94" s="293">
        <f t="shared" si="12"/>
        <v>79.609461361511904</v>
      </c>
      <c r="S94" s="293">
        <f t="shared" si="13"/>
        <v>72.811621156196139</v>
      </c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  <c r="AH94" s="256"/>
      <c r="AI94" s="256"/>
      <c r="AJ94" s="256"/>
      <c r="AK94" s="256"/>
      <c r="AL94" s="292">
        <f>RSEE_razredi!$E$7</f>
        <v>67.53</v>
      </c>
      <c r="AM94" s="292">
        <f>RSEE_razredi!$K$11</f>
        <v>152.35079999999999</v>
      </c>
      <c r="AN94" s="237">
        <f>RSEE_razredi!$I$9</f>
        <v>63.48</v>
      </c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236"/>
      <c r="BD94" s="236"/>
    </row>
    <row r="95" spans="1:56" hidden="1" x14ac:dyDescent="0.25">
      <c r="A95" s="256"/>
      <c r="B95" s="292">
        <f t="shared" si="22"/>
        <v>9</v>
      </c>
      <c r="C95" s="292">
        <f t="shared" si="17"/>
        <v>68.140017858484356</v>
      </c>
      <c r="D95" s="256"/>
      <c r="E95" s="256"/>
      <c r="F95" s="256"/>
      <c r="G95" s="256"/>
      <c r="H95" s="292">
        <f t="shared" si="23"/>
        <v>9</v>
      </c>
      <c r="I95" s="292">
        <f t="shared" si="18"/>
        <v>58.933316858876566</v>
      </c>
      <c r="J95" s="256"/>
      <c r="K95" s="256"/>
      <c r="L95" s="256"/>
      <c r="M95" s="256"/>
      <c r="N95" s="292">
        <f t="shared" si="24"/>
        <v>9</v>
      </c>
      <c r="O95" s="292">
        <f t="shared" si="15"/>
        <v>26.766988461023416</v>
      </c>
      <c r="P95" s="292">
        <f t="shared" si="11"/>
        <v>20.004070201534283</v>
      </c>
      <c r="Q95" s="292">
        <f t="shared" si="16"/>
        <v>52.653853707196404</v>
      </c>
      <c r="R95" s="293">
        <f t="shared" si="12"/>
        <v>79.420842168219821</v>
      </c>
      <c r="S95" s="293">
        <f t="shared" si="13"/>
        <v>72.65792390873068</v>
      </c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6"/>
      <c r="AH95" s="256"/>
      <c r="AI95" s="256"/>
      <c r="AJ95" s="256"/>
      <c r="AK95" s="256"/>
      <c r="AL95" s="292">
        <f>RSEE_razredi!$E$7</f>
        <v>67.53</v>
      </c>
      <c r="AM95" s="292">
        <f>RSEE_razredi!$K$11</f>
        <v>152.35079999999999</v>
      </c>
      <c r="AN95" s="237">
        <f>RSEE_razredi!$I$9</f>
        <v>63.48</v>
      </c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</row>
    <row r="96" spans="1:56" hidden="1" x14ac:dyDescent="0.25">
      <c r="A96" s="256"/>
      <c r="B96" s="292">
        <f t="shared" si="22"/>
        <v>9.25</v>
      </c>
      <c r="C96" s="292">
        <f t="shared" si="17"/>
        <v>67.996412967409853</v>
      </c>
      <c r="D96" s="256"/>
      <c r="E96" s="256"/>
      <c r="F96" s="256"/>
      <c r="G96" s="256"/>
      <c r="H96" s="292">
        <f t="shared" si="23"/>
        <v>9.25</v>
      </c>
      <c r="I96" s="292">
        <f t="shared" si="18"/>
        <v>58.834901666209475</v>
      </c>
      <c r="J96" s="256"/>
      <c r="K96" s="256"/>
      <c r="L96" s="256"/>
      <c r="M96" s="256"/>
      <c r="N96" s="292">
        <f t="shared" si="24"/>
        <v>9.25</v>
      </c>
      <c r="O96" s="292">
        <f t="shared" si="15"/>
        <v>26.641872435798756</v>
      </c>
      <c r="P96" s="292">
        <f t="shared" si="11"/>
        <v>19.912748091378138</v>
      </c>
      <c r="Q96" s="292">
        <f t="shared" si="16"/>
        <v>52.596178854460206</v>
      </c>
      <c r="R96" s="293">
        <f t="shared" si="12"/>
        <v>79.238051290258966</v>
      </c>
      <c r="S96" s="293">
        <f t="shared" si="13"/>
        <v>72.50892694583834</v>
      </c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  <c r="AK96" s="256"/>
      <c r="AL96" s="292">
        <f>RSEE_razredi!$E$7</f>
        <v>67.53</v>
      </c>
      <c r="AM96" s="292">
        <f>RSEE_razredi!$K$11</f>
        <v>152.35079999999999</v>
      </c>
      <c r="AN96" s="237">
        <f>RSEE_razredi!$I$9</f>
        <v>63.48</v>
      </c>
      <c r="AO96" s="236"/>
      <c r="AP96" s="236"/>
      <c r="AQ96" s="236"/>
      <c r="AR96" s="236"/>
      <c r="AS96" s="236"/>
      <c r="AT96" s="236"/>
      <c r="AU96" s="236"/>
      <c r="AV96" s="236"/>
      <c r="AW96" s="236"/>
      <c r="AX96" s="236"/>
      <c r="AY96" s="236"/>
      <c r="AZ96" s="236"/>
      <c r="BA96" s="236"/>
      <c r="BB96" s="236"/>
      <c r="BC96" s="236"/>
      <c r="BD96" s="236"/>
    </row>
    <row r="97" spans="1:56" hidden="1" x14ac:dyDescent="0.25">
      <c r="A97" s="256"/>
      <c r="B97" s="292">
        <f t="shared" si="22"/>
        <v>9.5</v>
      </c>
      <c r="C97" s="292">
        <f t="shared" si="17"/>
        <v>67.85692865289441</v>
      </c>
      <c r="D97" s="256"/>
      <c r="E97" s="256"/>
      <c r="F97" s="256"/>
      <c r="G97" s="256"/>
      <c r="H97" s="292">
        <f t="shared" si="23"/>
        <v>9.5</v>
      </c>
      <c r="I97" s="292">
        <f t="shared" si="18"/>
        <v>58.739269027745657</v>
      </c>
      <c r="J97" s="256"/>
      <c r="K97" s="256"/>
      <c r="L97" s="256"/>
      <c r="M97" s="256"/>
      <c r="N97" s="292">
        <f t="shared" si="24"/>
        <v>9.5</v>
      </c>
      <c r="O97" s="292">
        <f t="shared" si="15"/>
        <v>26.520654899929461</v>
      </c>
      <c r="P97" s="292">
        <f t="shared" si="11"/>
        <v>19.824261918131349</v>
      </c>
      <c r="Q97" s="292">
        <f t="shared" si="16"/>
        <v>52.54010285302018</v>
      </c>
      <c r="R97" s="293">
        <f t="shared" si="12"/>
        <v>79.060757752949641</v>
      </c>
      <c r="S97" s="293">
        <f t="shared" si="13"/>
        <v>72.364364771151529</v>
      </c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  <c r="AK97" s="256"/>
      <c r="AL97" s="292">
        <f>RSEE_razredi!$E$7</f>
        <v>67.53</v>
      </c>
      <c r="AM97" s="292">
        <f>RSEE_razredi!$K$11</f>
        <v>152.35079999999999</v>
      </c>
      <c r="AN97" s="237">
        <f>RSEE_razredi!$I$9</f>
        <v>63.48</v>
      </c>
      <c r="AO97" s="236"/>
      <c r="AP97" s="236"/>
      <c r="AQ97" s="236"/>
      <c r="AR97" s="236"/>
      <c r="AS97" s="236"/>
      <c r="AT97" s="236"/>
      <c r="AU97" s="236"/>
      <c r="AV97" s="236"/>
      <c r="AW97" s="236"/>
      <c r="AX97" s="236"/>
      <c r="AY97" s="236"/>
      <c r="AZ97" s="236"/>
      <c r="BA97" s="236"/>
      <c r="BB97" s="236"/>
      <c r="BC97" s="236"/>
      <c r="BD97" s="236"/>
    </row>
    <row r="98" spans="1:56" hidden="1" x14ac:dyDescent="0.25">
      <c r="A98" s="256"/>
      <c r="B98" s="292">
        <f t="shared" si="22"/>
        <v>9.75</v>
      </c>
      <c r="C98" s="292">
        <f t="shared" si="17"/>
        <v>67.721342803543195</v>
      </c>
      <c r="D98" s="256"/>
      <c r="E98" s="256"/>
      <c r="F98" s="256"/>
      <c r="G98" s="256"/>
      <c r="H98" s="292">
        <f t="shared" si="23"/>
        <v>9.75</v>
      </c>
      <c r="I98" s="292">
        <f t="shared" si="18"/>
        <v>58.646270079714746</v>
      </c>
      <c r="J98" s="256"/>
      <c r="K98" s="256"/>
      <c r="L98" s="256"/>
      <c r="M98" s="256"/>
      <c r="N98" s="292">
        <f t="shared" si="24"/>
        <v>9.75</v>
      </c>
      <c r="O98" s="292">
        <f t="shared" si="15"/>
        <v>26.403116473011874</v>
      </c>
      <c r="P98" s="292">
        <f t="shared" si="11"/>
        <v>19.738452380288447</v>
      </c>
      <c r="Q98" s="292">
        <f t="shared" si="16"/>
        <v>52.485541014243395</v>
      </c>
      <c r="R98" s="293">
        <f t="shared" si="12"/>
        <v>78.888657487255273</v>
      </c>
      <c r="S98" s="293">
        <f t="shared" si="13"/>
        <v>72.223993394531846</v>
      </c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256"/>
      <c r="AK98" s="256"/>
      <c r="AL98" s="292">
        <f>RSEE_razredi!$E$7</f>
        <v>67.53</v>
      </c>
      <c r="AM98" s="292">
        <f>RSEE_razredi!$K$11</f>
        <v>152.35079999999999</v>
      </c>
      <c r="AN98" s="237">
        <f>RSEE_razredi!$I$9</f>
        <v>63.48</v>
      </c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  <c r="BB98" s="236"/>
      <c r="BC98" s="236"/>
      <c r="BD98" s="236"/>
    </row>
    <row r="99" spans="1:56" hidden="1" x14ac:dyDescent="0.25">
      <c r="A99" s="256"/>
      <c r="B99" s="292">
        <v>9.99</v>
      </c>
      <c r="C99" s="292">
        <f t="shared" si="17"/>
        <v>67.594657789122081</v>
      </c>
      <c r="D99" s="256"/>
      <c r="E99" s="256"/>
      <c r="F99" s="256"/>
      <c r="G99" s="256"/>
      <c r="H99" s="292">
        <v>9.99</v>
      </c>
      <c r="I99" s="292">
        <f t="shared" si="18"/>
        <v>58.559341285900189</v>
      </c>
      <c r="J99" s="256"/>
      <c r="K99" s="256"/>
      <c r="L99" s="256"/>
      <c r="M99" s="256"/>
      <c r="N99" s="292">
        <v>9.99</v>
      </c>
      <c r="O99" s="292">
        <f t="shared" si="15"/>
        <v>26.293553413943538</v>
      </c>
      <c r="P99" s="292">
        <f t="shared" si="11"/>
        <v>19.658457254757117</v>
      </c>
      <c r="Q99" s="292">
        <f t="shared" si="16"/>
        <v>52.434513553353625</v>
      </c>
      <c r="R99" s="293">
        <f t="shared" si="12"/>
        <v>78.728066967297167</v>
      </c>
      <c r="S99" s="293">
        <f t="shared" si="13"/>
        <v>72.092970808110749</v>
      </c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  <c r="AK99" s="256"/>
      <c r="AL99" s="292">
        <f>RSEE_razredi!$E$7</f>
        <v>67.53</v>
      </c>
      <c r="AM99" s="292">
        <f>RSEE_razredi!$K$11</f>
        <v>152.35079999999999</v>
      </c>
      <c r="AN99" s="237">
        <f>RSEE_razredi!$I$9</f>
        <v>63.48</v>
      </c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  <c r="BB99" s="236"/>
      <c r="BC99" s="236"/>
      <c r="BD99" s="236"/>
    </row>
    <row r="100" spans="1:56" hidden="1" x14ac:dyDescent="0.25">
      <c r="A100" s="256"/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>
        <v>11</v>
      </c>
      <c r="O100" s="292">
        <f t="shared" si="15"/>
        <v>25.864067894907073</v>
      </c>
      <c r="P100" s="292">
        <f t="shared" si="11"/>
        <v>19.344802075173089</v>
      </c>
      <c r="Q100" s="292">
        <f t="shared" si="16"/>
        <v>52.232902003089563</v>
      </c>
      <c r="R100" s="293">
        <f t="shared" si="12"/>
        <v>78.096969897996644</v>
      </c>
      <c r="S100" s="293">
        <f t="shared" si="13"/>
        <v>71.577704078262656</v>
      </c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92">
        <f>RSEE_razredi!$E$7</f>
        <v>67.53</v>
      </c>
      <c r="AM100" s="292">
        <f>RSEE_razredi!$K$11</f>
        <v>152.35079999999999</v>
      </c>
      <c r="AN100" s="237">
        <f>RSEE_razredi!$I$9</f>
        <v>63.48</v>
      </c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  <c r="BB100" s="236"/>
      <c r="BC100" s="236"/>
      <c r="BD100" s="236"/>
    </row>
    <row r="101" spans="1:56" hidden="1" x14ac:dyDescent="0.25">
      <c r="A101" s="256"/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>
        <v>12</v>
      </c>
      <c r="O101" s="292">
        <f t="shared" si="15"/>
        <v>25.482086625416436</v>
      </c>
      <c r="P101" s="292">
        <f t="shared" si="11"/>
        <v>19.065737134189494</v>
      </c>
      <c r="Q101" s="292">
        <f t="shared" si="16"/>
        <v>52.051423730674713</v>
      </c>
      <c r="R101" s="293">
        <f t="shared" ref="R101:R109" si="25">O101+$Q101</f>
        <v>77.533510356091142</v>
      </c>
      <c r="S101" s="293">
        <f t="shared" ref="S101:S109" si="26">P101+$Q101</f>
        <v>71.117160864864204</v>
      </c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92">
        <f>RSEE_razredi!$E$7</f>
        <v>67.53</v>
      </c>
      <c r="AM101" s="292">
        <f>RSEE_razredi!$K$11</f>
        <v>152.35079999999999</v>
      </c>
      <c r="AN101" s="237">
        <f>RSEE_razredi!$I$9</f>
        <v>63.48</v>
      </c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  <c r="BB101" s="236"/>
      <c r="BC101" s="236"/>
      <c r="BD101" s="236"/>
    </row>
    <row r="102" spans="1:56" hidden="1" x14ac:dyDescent="0.25">
      <c r="A102" s="256"/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92">
        <v>13</v>
      </c>
      <c r="O102" s="292">
        <f t="shared" si="15"/>
        <v>25.135681667212999</v>
      </c>
      <c r="P102" s="292">
        <f t="shared" ref="P102:P109" si="27">$U$13*$N102^$U$14</f>
        <v>18.812578676585158</v>
      </c>
      <c r="Q102" s="292">
        <f t="shared" si="16"/>
        <v>51.885036758338984</v>
      </c>
      <c r="R102" s="293">
        <f t="shared" si="25"/>
        <v>77.020718425551991</v>
      </c>
      <c r="S102" s="293">
        <f t="shared" si="26"/>
        <v>70.697615434924145</v>
      </c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  <c r="AK102" s="256"/>
      <c r="AL102" s="292">
        <f>RSEE_razredi!$E$7</f>
        <v>67.53</v>
      </c>
      <c r="AM102" s="292">
        <f>RSEE_razredi!$K$11</f>
        <v>152.35079999999999</v>
      </c>
      <c r="AN102" s="237">
        <f>RSEE_razredi!$I$9</f>
        <v>63.48</v>
      </c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  <c r="BB102" s="236"/>
      <c r="BC102" s="236"/>
      <c r="BD102" s="236"/>
    </row>
    <row r="103" spans="1:56" hidden="1" x14ac:dyDescent="0.25">
      <c r="A103" s="256"/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>
        <v>14</v>
      </c>
      <c r="O103" s="292">
        <f t="shared" si="15"/>
        <v>24.819160452910918</v>
      </c>
      <c r="P103" s="292">
        <f t="shared" si="27"/>
        <v>18.581188413115083</v>
      </c>
      <c r="Q103" s="292">
        <f t="shared" si="16"/>
        <v>51.731460700630315</v>
      </c>
      <c r="R103" s="293">
        <f t="shared" si="25"/>
        <v>76.550621153541229</v>
      </c>
      <c r="S103" s="293">
        <f t="shared" si="26"/>
        <v>70.312649113745394</v>
      </c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  <c r="AK103" s="256"/>
      <c r="AL103" s="292">
        <f>RSEE_razredi!$E$7</f>
        <v>67.53</v>
      </c>
      <c r="AM103" s="292">
        <f>RSEE_razredi!$K$11</f>
        <v>152.35079999999999</v>
      </c>
      <c r="AN103" s="237">
        <f>RSEE_razredi!$I$9</f>
        <v>63.48</v>
      </c>
      <c r="AO103" s="236"/>
      <c r="AP103" s="236"/>
      <c r="AQ103" s="236"/>
      <c r="AR103" s="236"/>
      <c r="AS103" s="236"/>
      <c r="AT103" s="236"/>
      <c r="AU103" s="236"/>
      <c r="AV103" s="236"/>
      <c r="AW103" s="236"/>
      <c r="AX103" s="236"/>
      <c r="AY103" s="236"/>
      <c r="AZ103" s="236"/>
      <c r="BA103" s="236"/>
      <c r="BB103" s="236"/>
      <c r="BC103" s="236"/>
      <c r="BD103" s="236"/>
    </row>
    <row r="104" spans="1:56" hidden="1" x14ac:dyDescent="0.25">
      <c r="A104" s="256"/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92">
        <v>15</v>
      </c>
      <c r="O104" s="292">
        <f t="shared" si="15"/>
        <v>24.528069920205287</v>
      </c>
      <c r="P104" s="292">
        <f t="shared" si="27"/>
        <v>18.368328121889324</v>
      </c>
      <c r="Q104" s="292">
        <f t="shared" si="16"/>
        <v>51.588893432818992</v>
      </c>
      <c r="R104" s="293">
        <f t="shared" si="25"/>
        <v>76.116963353024275</v>
      </c>
      <c r="S104" s="293">
        <f t="shared" si="26"/>
        <v>69.957221554708312</v>
      </c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  <c r="AK104" s="256"/>
      <c r="AL104" s="292">
        <f>RSEE_razredi!$E$7</f>
        <v>67.53</v>
      </c>
      <c r="AM104" s="292">
        <f>RSEE_razredi!$K$11</f>
        <v>152.35079999999999</v>
      </c>
      <c r="AN104" s="237">
        <f>RSEE_razredi!$I$9</f>
        <v>63.48</v>
      </c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  <c r="BB104" s="236"/>
      <c r="BC104" s="236"/>
      <c r="BD104" s="236"/>
    </row>
    <row r="105" spans="1:56" hidden="1" x14ac:dyDescent="0.25">
      <c r="A105" s="256"/>
      <c r="B105" s="256"/>
      <c r="C105" s="256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>
        <v>16</v>
      </c>
      <c r="O105" s="292">
        <f t="shared" si="15"/>
        <v>24.258864224892349</v>
      </c>
      <c r="P105" s="292">
        <f t="shared" si="27"/>
        <v>18.171418556716123</v>
      </c>
      <c r="Q105" s="292">
        <f t="shared" si="16"/>
        <v>51.455886352720057</v>
      </c>
      <c r="R105" s="293">
        <f t="shared" si="25"/>
        <v>75.714750577612406</v>
      </c>
      <c r="S105" s="293">
        <f t="shared" si="26"/>
        <v>69.627304909436177</v>
      </c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  <c r="AK105" s="256"/>
      <c r="AL105" s="292">
        <f>RSEE_razredi!$E$7</f>
        <v>67.53</v>
      </c>
      <c r="AM105" s="292">
        <f>RSEE_razredi!$K$11</f>
        <v>152.35079999999999</v>
      </c>
      <c r="AN105" s="237">
        <f>RSEE_razredi!$I$9</f>
        <v>63.48</v>
      </c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  <c r="BB105" s="236"/>
      <c r="BC105" s="236"/>
      <c r="BD105" s="236"/>
    </row>
    <row r="106" spans="1:56" hidden="1" x14ac:dyDescent="0.25">
      <c r="A106" s="256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92">
        <v>17</v>
      </c>
      <c r="O106" s="292">
        <f t="shared" si="15"/>
        <v>24.008676246947626</v>
      </c>
      <c r="P106" s="292">
        <f t="shared" si="27"/>
        <v>17.988373614183761</v>
      </c>
      <c r="Q106" s="292">
        <f t="shared" si="16"/>
        <v>51.331257778982277</v>
      </c>
      <c r="R106" s="293">
        <f t="shared" si="25"/>
        <v>75.339934025929907</v>
      </c>
      <c r="S106" s="293">
        <f t="shared" si="26"/>
        <v>69.319631393166034</v>
      </c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292">
        <f>RSEE_razredi!$E$7</f>
        <v>67.53</v>
      </c>
      <c r="AM106" s="292">
        <f>RSEE_razredi!$K$11</f>
        <v>152.35079999999999</v>
      </c>
      <c r="AN106" s="237">
        <f>RSEE_razredi!$I$9</f>
        <v>63.48</v>
      </c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  <c r="BB106" s="236"/>
      <c r="BC106" s="236"/>
      <c r="BD106" s="236"/>
    </row>
    <row r="107" spans="1:56" hidden="1" x14ac:dyDescent="0.25">
      <c r="A107" s="256"/>
      <c r="B107" s="256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>
        <v>18</v>
      </c>
      <c r="O107" s="292">
        <f t="shared" si="15"/>
        <v>23.77515639508545</v>
      </c>
      <c r="P107" s="292">
        <f t="shared" si="27"/>
        <v>17.817483311744244</v>
      </c>
      <c r="Q107" s="292">
        <f t="shared" si="16"/>
        <v>51.214031308627298</v>
      </c>
      <c r="R107" s="293">
        <f t="shared" si="25"/>
        <v>74.989187703712744</v>
      </c>
      <c r="S107" s="293">
        <f t="shared" si="26"/>
        <v>69.031514620371539</v>
      </c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92">
        <f>RSEE_razredi!$E$7</f>
        <v>67.53</v>
      </c>
      <c r="AM107" s="292">
        <f>RSEE_razredi!$K$11</f>
        <v>152.35079999999999</v>
      </c>
      <c r="AN107" s="237">
        <f>RSEE_razredi!$I$9</f>
        <v>63.48</v>
      </c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  <c r="BC107" s="236"/>
      <c r="BD107" s="236"/>
    </row>
    <row r="108" spans="1:56" hidden="1" x14ac:dyDescent="0.25">
      <c r="A108" s="256"/>
      <c r="B108" s="256"/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92">
        <v>19</v>
      </c>
      <c r="O108" s="292">
        <f t="shared" si="15"/>
        <v>23.556356325406519</v>
      </c>
      <c r="P108" s="292">
        <f t="shared" si="27"/>
        <v>17.657329350246979</v>
      </c>
      <c r="Q108" s="292">
        <f t="shared" si="16"/>
        <v>51.103390977540407</v>
      </c>
      <c r="R108" s="293">
        <f t="shared" si="25"/>
        <v>74.659747302946926</v>
      </c>
      <c r="S108" s="293">
        <f t="shared" si="26"/>
        <v>68.760720327787382</v>
      </c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  <c r="AK108" s="256"/>
      <c r="AL108" s="292">
        <f>RSEE_razredi!$E$7</f>
        <v>67.53</v>
      </c>
      <c r="AM108" s="292">
        <f>RSEE_razredi!$K$11</f>
        <v>152.35079999999999</v>
      </c>
      <c r="AN108" s="237">
        <f>RSEE_razredi!$I$9</f>
        <v>63.48</v>
      </c>
      <c r="AO108" s="236"/>
      <c r="AP108" s="236"/>
      <c r="AQ108" s="236"/>
      <c r="AR108" s="236"/>
      <c r="AS108" s="236"/>
      <c r="AT108" s="236"/>
      <c r="AU108" s="236"/>
      <c r="AV108" s="236"/>
      <c r="AW108" s="236"/>
      <c r="AX108" s="236"/>
      <c r="AY108" s="236"/>
      <c r="AZ108" s="236"/>
      <c r="BA108" s="236"/>
      <c r="BB108" s="236"/>
      <c r="BC108" s="236"/>
      <c r="BD108" s="236"/>
    </row>
    <row r="109" spans="1:56" hidden="1" x14ac:dyDescent="0.25">
      <c r="A109" s="256"/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>
        <v>20</v>
      </c>
      <c r="O109" s="292">
        <f t="shared" si="15"/>
        <v>23.350643400585412</v>
      </c>
      <c r="P109" s="292">
        <f t="shared" si="27"/>
        <v>17.506722983786677</v>
      </c>
      <c r="Q109" s="292">
        <f t="shared" si="16"/>
        <v>50.998648015411582</v>
      </c>
      <c r="R109" s="293">
        <f t="shared" si="25"/>
        <v>74.349291415996987</v>
      </c>
      <c r="S109" s="293">
        <f t="shared" si="26"/>
        <v>68.505370999198263</v>
      </c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  <c r="AK109" s="256"/>
      <c r="AL109" s="292">
        <f>RSEE_razredi!$E$7</f>
        <v>67.53</v>
      </c>
      <c r="AM109" s="292">
        <f>RSEE_razredi!$K$11</f>
        <v>152.35079999999999</v>
      </c>
      <c r="AN109" s="237">
        <f>RSEE_razredi!$I$9</f>
        <v>63.48</v>
      </c>
      <c r="AO109" s="236"/>
      <c r="AP109" s="236"/>
      <c r="AQ109" s="236"/>
      <c r="AR109" s="236"/>
      <c r="AS109" s="236"/>
      <c r="AT109" s="236"/>
      <c r="AU109" s="236"/>
      <c r="AV109" s="236"/>
      <c r="AW109" s="236"/>
      <c r="AX109" s="236"/>
      <c r="AY109" s="236"/>
      <c r="AZ109" s="236"/>
      <c r="BA109" s="236"/>
      <c r="BB109" s="236"/>
      <c r="BC109" s="236"/>
      <c r="BD109" s="236"/>
    </row>
    <row r="110" spans="1:56" hidden="1" x14ac:dyDescent="0.25">
      <c r="A110" s="256"/>
      <c r="B110" s="256"/>
      <c r="C110" s="256"/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6"/>
      <c r="AG110" s="256"/>
      <c r="AH110" s="256"/>
      <c r="AI110" s="256"/>
      <c r="AJ110" s="256"/>
      <c r="AK110" s="256"/>
      <c r="AL110" s="256"/>
      <c r="AM110" s="25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  <c r="BB110" s="236"/>
      <c r="BC110" s="236"/>
      <c r="BD110" s="236"/>
    </row>
    <row r="111" spans="1:56" hidden="1" x14ac:dyDescent="0.25">
      <c r="A111" s="256"/>
      <c r="B111" s="256"/>
      <c r="C111" s="256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J111" s="256"/>
      <c r="AK111" s="256"/>
      <c r="AL111" s="256"/>
      <c r="AM111" s="25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  <c r="BB111" s="236"/>
      <c r="BC111" s="236"/>
      <c r="BD111" s="236"/>
    </row>
    <row r="112" spans="1:56" x14ac:dyDescent="0.25">
      <c r="A112" s="256"/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  <c r="AK112" s="256"/>
      <c r="AL112" s="256"/>
      <c r="AM112" s="25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  <c r="BB112" s="236"/>
      <c r="BC112" s="236"/>
      <c r="BD112" s="236"/>
    </row>
    <row r="113" spans="1:56" x14ac:dyDescent="0.25">
      <c r="A113" s="256"/>
      <c r="B113" s="256"/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  <c r="AK113" s="256"/>
      <c r="AL113" s="256"/>
      <c r="AM113" s="256"/>
      <c r="AN113" s="236"/>
      <c r="AO113" s="236"/>
      <c r="AP113" s="236"/>
      <c r="AQ113" s="236"/>
      <c r="AR113" s="236"/>
      <c r="AS113" s="236"/>
      <c r="AT113" s="236"/>
      <c r="AU113" s="236"/>
      <c r="AV113" s="236"/>
      <c r="AW113" s="236"/>
      <c r="AX113" s="236"/>
      <c r="AY113" s="236"/>
      <c r="AZ113" s="236"/>
      <c r="BA113" s="236"/>
      <c r="BB113" s="236"/>
      <c r="BC113" s="236"/>
      <c r="BD113" s="236"/>
    </row>
    <row r="114" spans="1:56" x14ac:dyDescent="0.25">
      <c r="A114" s="256"/>
      <c r="B114" s="256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36"/>
      <c r="AO114" s="236"/>
      <c r="AP114" s="236"/>
      <c r="AQ114" s="236"/>
      <c r="AR114" s="236"/>
      <c r="AS114" s="236"/>
      <c r="AT114" s="236"/>
      <c r="AU114" s="236"/>
      <c r="AV114" s="236"/>
      <c r="AW114" s="236"/>
      <c r="AX114" s="236"/>
      <c r="AY114" s="236"/>
      <c r="AZ114" s="236"/>
      <c r="BA114" s="236"/>
      <c r="BB114" s="236"/>
      <c r="BC114" s="236"/>
      <c r="BD114" s="236"/>
    </row>
    <row r="115" spans="1:56" x14ac:dyDescent="0.25">
      <c r="A115" s="256"/>
      <c r="B115" s="256"/>
      <c r="C115" s="256"/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256"/>
      <c r="AM115" s="256"/>
      <c r="AN115" s="236"/>
      <c r="AO115" s="236"/>
      <c r="AP115" s="236"/>
      <c r="AQ115" s="236"/>
      <c r="AR115" s="236"/>
      <c r="AS115" s="236"/>
      <c r="AT115" s="236"/>
      <c r="AU115" s="236"/>
      <c r="AV115" s="236"/>
      <c r="AW115" s="236"/>
      <c r="AX115" s="236"/>
      <c r="AY115" s="236"/>
      <c r="AZ115" s="236"/>
      <c r="BA115" s="236"/>
      <c r="BB115" s="236"/>
      <c r="BC115" s="236"/>
      <c r="BD115" s="236"/>
    </row>
    <row r="116" spans="1:56" x14ac:dyDescent="0.25">
      <c r="A116" s="256"/>
      <c r="B116" s="256"/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6"/>
      <c r="AG116" s="256"/>
      <c r="AH116" s="256"/>
      <c r="AI116" s="256"/>
      <c r="AJ116" s="256"/>
      <c r="AK116" s="256"/>
      <c r="AL116" s="256"/>
      <c r="AM116" s="256"/>
      <c r="AN116" s="236"/>
      <c r="AO116" s="236"/>
      <c r="AP116" s="236"/>
      <c r="AQ116" s="236"/>
      <c r="AR116" s="236"/>
      <c r="AS116" s="236"/>
      <c r="AT116" s="236"/>
      <c r="AU116" s="236"/>
      <c r="AV116" s="236"/>
      <c r="AW116" s="236"/>
      <c r="AX116" s="236"/>
      <c r="AY116" s="236"/>
      <c r="AZ116" s="236"/>
      <c r="BA116" s="236"/>
      <c r="BB116" s="236"/>
      <c r="BC116" s="236"/>
      <c r="BD116" s="236"/>
    </row>
    <row r="117" spans="1:56" x14ac:dyDescent="0.25">
      <c r="A117" s="256"/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6"/>
      <c r="AG117" s="256"/>
      <c r="AH117" s="256"/>
      <c r="AI117" s="256"/>
      <c r="AJ117" s="256"/>
      <c r="AK117" s="256"/>
      <c r="AL117" s="256"/>
      <c r="AM117" s="25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  <c r="BB117" s="236"/>
      <c r="BC117" s="236"/>
      <c r="BD117" s="236"/>
    </row>
    <row r="118" spans="1:56" x14ac:dyDescent="0.25">
      <c r="A118" s="256"/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6"/>
      <c r="AG118" s="256"/>
      <c r="AH118" s="256"/>
      <c r="AI118" s="256"/>
      <c r="AJ118" s="256"/>
      <c r="AK118" s="256"/>
      <c r="AL118" s="256"/>
      <c r="AM118" s="25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  <c r="BB118" s="236"/>
      <c r="BC118" s="236"/>
      <c r="BD118" s="236"/>
    </row>
    <row r="119" spans="1:56" x14ac:dyDescent="0.25">
      <c r="A119" s="256"/>
      <c r="B119" s="256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  <c r="AA119" s="256"/>
      <c r="AB119" s="256"/>
      <c r="AC119" s="256"/>
      <c r="AD119" s="256"/>
      <c r="AE119" s="256"/>
      <c r="AF119" s="256"/>
      <c r="AG119" s="256"/>
      <c r="AH119" s="256"/>
      <c r="AI119" s="256"/>
      <c r="AJ119" s="256"/>
      <c r="AK119" s="256"/>
      <c r="AL119" s="256"/>
      <c r="AM119" s="25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6"/>
    </row>
    <row r="120" spans="1:56" x14ac:dyDescent="0.25">
      <c r="A120" s="256"/>
      <c r="B120" s="256"/>
      <c r="C120" s="256"/>
      <c r="D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6"/>
      <c r="AA120" s="256"/>
      <c r="AB120" s="256"/>
      <c r="AC120" s="256"/>
      <c r="AD120" s="256"/>
      <c r="AE120" s="256"/>
      <c r="AF120" s="256"/>
      <c r="AG120" s="256"/>
      <c r="AH120" s="256"/>
      <c r="AI120" s="256"/>
      <c r="AJ120" s="256"/>
      <c r="AK120" s="256"/>
      <c r="AL120" s="256"/>
      <c r="AM120" s="25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  <c r="BB120" s="236"/>
      <c r="BC120" s="236"/>
      <c r="BD120" s="236"/>
    </row>
    <row r="121" spans="1:56" x14ac:dyDescent="0.25">
      <c r="A121" s="256"/>
      <c r="B121" s="256"/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6"/>
      <c r="AE121" s="256"/>
      <c r="AF121" s="256"/>
      <c r="AG121" s="256"/>
      <c r="AH121" s="256"/>
      <c r="AI121" s="256"/>
      <c r="AJ121" s="256"/>
      <c r="AK121" s="256"/>
      <c r="AL121" s="256"/>
      <c r="AM121" s="25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  <c r="BB121" s="236"/>
      <c r="BC121" s="236"/>
      <c r="BD121" s="236"/>
    </row>
    <row r="122" spans="1:56" x14ac:dyDescent="0.25">
      <c r="A122" s="256"/>
      <c r="B122" s="256"/>
      <c r="C122" s="256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256"/>
      <c r="AH122" s="256"/>
      <c r="AI122" s="256"/>
      <c r="AJ122" s="256"/>
      <c r="AK122" s="256"/>
      <c r="AL122" s="256"/>
      <c r="AM122" s="25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  <c r="BB122" s="236"/>
      <c r="BC122" s="236"/>
      <c r="BD122" s="236"/>
    </row>
    <row r="123" spans="1:56" x14ac:dyDescent="0.25">
      <c r="A123" s="256"/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6"/>
      <c r="AH123" s="256"/>
      <c r="AI123" s="256"/>
      <c r="AJ123" s="256"/>
      <c r="AK123" s="256"/>
      <c r="AL123" s="256"/>
      <c r="AM123" s="25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  <c r="BB123" s="236"/>
      <c r="BC123" s="236"/>
      <c r="BD123" s="236"/>
    </row>
    <row r="124" spans="1:56" x14ac:dyDescent="0.25">
      <c r="A124" s="256"/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  <c r="AK124" s="256"/>
      <c r="AL124" s="256"/>
      <c r="AM124" s="25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  <c r="BB124" s="236"/>
      <c r="BC124" s="236"/>
      <c r="BD124" s="236"/>
    </row>
    <row r="125" spans="1:56" x14ac:dyDescent="0.25">
      <c r="A125" s="256"/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  <c r="AA125" s="256"/>
      <c r="AB125" s="256"/>
      <c r="AC125" s="256"/>
      <c r="AD125" s="256"/>
      <c r="AE125" s="256"/>
      <c r="AF125" s="256"/>
      <c r="AG125" s="256"/>
      <c r="AH125" s="256"/>
      <c r="AI125" s="256"/>
      <c r="AJ125" s="256"/>
      <c r="AK125" s="256"/>
      <c r="AL125" s="256"/>
      <c r="AM125" s="256"/>
      <c r="AN125" s="236"/>
      <c r="AO125" s="236"/>
      <c r="AP125" s="236"/>
      <c r="AQ125" s="236"/>
      <c r="AR125" s="236"/>
      <c r="AS125" s="236"/>
      <c r="AT125" s="236"/>
      <c r="AU125" s="236"/>
      <c r="AV125" s="236"/>
      <c r="AW125" s="236"/>
      <c r="AX125" s="236"/>
      <c r="AY125" s="236"/>
      <c r="AZ125" s="236"/>
      <c r="BA125" s="236"/>
      <c r="BB125" s="236"/>
      <c r="BC125" s="236"/>
      <c r="BD125" s="236"/>
    </row>
    <row r="126" spans="1:56" x14ac:dyDescent="0.25">
      <c r="A126" s="256"/>
      <c r="B126" s="256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6"/>
      <c r="AG126" s="256"/>
      <c r="AH126" s="256"/>
      <c r="AI126" s="256"/>
      <c r="AJ126" s="256"/>
      <c r="AK126" s="256"/>
      <c r="AL126" s="256"/>
      <c r="AM126" s="256"/>
      <c r="AN126" s="236"/>
      <c r="AO126" s="236"/>
      <c r="AP126" s="236"/>
      <c r="AQ126" s="236"/>
      <c r="AR126" s="236"/>
      <c r="AS126" s="236"/>
      <c r="AT126" s="236"/>
      <c r="AU126" s="236"/>
      <c r="AV126" s="236"/>
      <c r="AW126" s="236"/>
      <c r="AX126" s="236"/>
      <c r="AY126" s="236"/>
      <c r="AZ126" s="236"/>
      <c r="BA126" s="236"/>
      <c r="BB126" s="236"/>
      <c r="BC126" s="236"/>
      <c r="BD126" s="236"/>
    </row>
    <row r="127" spans="1:56" x14ac:dyDescent="0.25">
      <c r="A127" s="256"/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256"/>
      <c r="AH127" s="256"/>
      <c r="AI127" s="256"/>
      <c r="AJ127" s="256"/>
      <c r="AK127" s="256"/>
      <c r="AL127" s="256"/>
      <c r="AM127" s="256"/>
      <c r="AN127" s="236"/>
      <c r="AO127" s="236"/>
      <c r="AP127" s="236"/>
      <c r="AQ127" s="236"/>
      <c r="AR127" s="236"/>
      <c r="AS127" s="236"/>
      <c r="AT127" s="236"/>
      <c r="AU127" s="236"/>
      <c r="AV127" s="236"/>
      <c r="AW127" s="236"/>
      <c r="AX127" s="236"/>
      <c r="AY127" s="236"/>
      <c r="AZ127" s="236"/>
      <c r="BA127" s="236"/>
      <c r="BB127" s="236"/>
      <c r="BC127" s="236"/>
      <c r="BD127" s="236"/>
    </row>
    <row r="128" spans="1:56" x14ac:dyDescent="0.25">
      <c r="A128" s="256"/>
      <c r="B128" s="256"/>
      <c r="C128" s="256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  <c r="AK128" s="256"/>
      <c r="AL128" s="256"/>
      <c r="AM128" s="256"/>
      <c r="AN128" s="236"/>
      <c r="AO128" s="236"/>
      <c r="AP128" s="236"/>
      <c r="AQ128" s="236"/>
      <c r="AR128" s="236"/>
      <c r="AS128" s="236"/>
      <c r="AT128" s="236"/>
      <c r="AU128" s="236"/>
      <c r="AV128" s="236"/>
      <c r="AW128" s="236"/>
      <c r="AX128" s="236"/>
      <c r="AY128" s="236"/>
      <c r="AZ128" s="236"/>
      <c r="BA128" s="236"/>
      <c r="BB128" s="236"/>
      <c r="BC128" s="236"/>
      <c r="BD128" s="236"/>
    </row>
    <row r="129" spans="1:56" x14ac:dyDescent="0.25">
      <c r="A129" s="256"/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  <c r="AA129" s="256"/>
      <c r="AB129" s="256"/>
      <c r="AC129" s="256"/>
      <c r="AD129" s="256"/>
      <c r="AE129" s="256"/>
      <c r="AF129" s="256"/>
      <c r="AG129" s="256"/>
      <c r="AH129" s="256"/>
      <c r="AI129" s="256"/>
      <c r="AJ129" s="256"/>
      <c r="AK129" s="256"/>
      <c r="AL129" s="256"/>
      <c r="AM129" s="256"/>
      <c r="AN129" s="236"/>
      <c r="AO129" s="236"/>
      <c r="AP129" s="236"/>
      <c r="AQ129" s="236"/>
      <c r="AR129" s="236"/>
      <c r="AS129" s="236"/>
      <c r="AT129" s="236"/>
      <c r="AU129" s="236"/>
      <c r="AV129" s="236"/>
      <c r="AW129" s="236"/>
      <c r="AX129" s="236"/>
      <c r="AY129" s="236"/>
      <c r="AZ129" s="236"/>
      <c r="BA129" s="236"/>
      <c r="BB129" s="236"/>
      <c r="BC129" s="236"/>
      <c r="BD129" s="236"/>
    </row>
    <row r="130" spans="1:56" x14ac:dyDescent="0.25">
      <c r="A130" s="256"/>
      <c r="B130" s="256"/>
      <c r="C130" s="256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6"/>
      <c r="AE130" s="256"/>
      <c r="AF130" s="256"/>
      <c r="AG130" s="256"/>
      <c r="AH130" s="256"/>
      <c r="AI130" s="256"/>
      <c r="AJ130" s="256"/>
      <c r="AK130" s="256"/>
      <c r="AL130" s="256"/>
      <c r="AM130" s="256"/>
      <c r="AN130" s="236"/>
      <c r="AO130" s="236"/>
      <c r="AP130" s="236"/>
      <c r="AQ130" s="236"/>
      <c r="AR130" s="236"/>
      <c r="AS130" s="236"/>
      <c r="AT130" s="236"/>
      <c r="AU130" s="236"/>
      <c r="AV130" s="236"/>
      <c r="AW130" s="236"/>
      <c r="AX130" s="236"/>
      <c r="AY130" s="236"/>
      <c r="AZ130" s="236"/>
      <c r="BA130" s="236"/>
      <c r="BB130" s="236"/>
      <c r="BC130" s="236"/>
      <c r="BD130" s="236"/>
    </row>
    <row r="131" spans="1:56" x14ac:dyDescent="0.25">
      <c r="A131" s="256"/>
      <c r="B131" s="256"/>
      <c r="C131" s="256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  <c r="AA131" s="256"/>
      <c r="AB131" s="256"/>
      <c r="AC131" s="256"/>
      <c r="AD131" s="256"/>
      <c r="AE131" s="256"/>
      <c r="AF131" s="256"/>
      <c r="AG131" s="256"/>
      <c r="AH131" s="256"/>
      <c r="AI131" s="256"/>
      <c r="AJ131" s="256"/>
      <c r="AK131" s="256"/>
      <c r="AL131" s="256"/>
      <c r="AM131" s="25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  <c r="BB131" s="236"/>
      <c r="BC131" s="236"/>
      <c r="BD131" s="236"/>
    </row>
    <row r="132" spans="1:56" x14ac:dyDescent="0.25">
      <c r="A132" s="256"/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256"/>
      <c r="AH132" s="256"/>
      <c r="AI132" s="256"/>
      <c r="AJ132" s="256"/>
      <c r="AK132" s="256"/>
      <c r="AL132" s="256"/>
      <c r="AM132" s="25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  <c r="BB132" s="236"/>
      <c r="BC132" s="236"/>
      <c r="BD132" s="236"/>
    </row>
    <row r="133" spans="1:56" x14ac:dyDescent="0.25">
      <c r="A133" s="256"/>
      <c r="B133" s="256"/>
      <c r="C133" s="256"/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6"/>
      <c r="AG133" s="256"/>
      <c r="AH133" s="256"/>
      <c r="AI133" s="256"/>
      <c r="AJ133" s="256"/>
      <c r="AK133" s="256"/>
      <c r="AL133" s="256"/>
      <c r="AM133" s="256"/>
      <c r="AN133" s="236"/>
      <c r="AO133" s="236"/>
      <c r="AP133" s="236"/>
      <c r="AQ133" s="236"/>
      <c r="AR133" s="236"/>
      <c r="AS133" s="236"/>
      <c r="AT133" s="236"/>
      <c r="AU133" s="236"/>
      <c r="AV133" s="236"/>
      <c r="AW133" s="236"/>
      <c r="AX133" s="236"/>
      <c r="AY133" s="236"/>
      <c r="AZ133" s="236"/>
      <c r="BA133" s="236"/>
      <c r="BB133" s="236"/>
      <c r="BC133" s="236"/>
      <c r="BD133" s="236"/>
    </row>
    <row r="134" spans="1:56" x14ac:dyDescent="0.25">
      <c r="A134" s="256"/>
      <c r="B134" s="256"/>
      <c r="C134" s="256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  <c r="AA134" s="256"/>
      <c r="AB134" s="256"/>
      <c r="AC134" s="256"/>
      <c r="AD134" s="256"/>
      <c r="AE134" s="256"/>
      <c r="AF134" s="256"/>
      <c r="AG134" s="256"/>
      <c r="AH134" s="256"/>
      <c r="AI134" s="256"/>
      <c r="AJ134" s="256"/>
      <c r="AK134" s="256"/>
      <c r="AL134" s="256"/>
      <c r="AM134" s="25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6"/>
      <c r="AX134" s="236"/>
      <c r="AY134" s="236"/>
      <c r="AZ134" s="236"/>
      <c r="BA134" s="236"/>
      <c r="BB134" s="236"/>
      <c r="BC134" s="236"/>
      <c r="BD134" s="236"/>
    </row>
    <row r="135" spans="1:56" x14ac:dyDescent="0.25">
      <c r="A135" s="256"/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  <c r="AA135" s="256"/>
      <c r="AB135" s="256"/>
      <c r="AC135" s="256"/>
      <c r="AD135" s="256"/>
      <c r="AE135" s="256"/>
      <c r="AF135" s="256"/>
      <c r="AG135" s="256"/>
      <c r="AH135" s="256"/>
      <c r="AI135" s="256"/>
      <c r="AJ135" s="256"/>
      <c r="AK135" s="256"/>
      <c r="AL135" s="256"/>
      <c r="AM135" s="25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  <c r="BB135" s="236"/>
      <c r="BC135" s="236"/>
      <c r="BD135" s="236"/>
    </row>
    <row r="136" spans="1:56" x14ac:dyDescent="0.25">
      <c r="A136" s="256"/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36"/>
      <c r="AO136" s="236"/>
      <c r="AP136" s="236"/>
      <c r="AQ136" s="236"/>
      <c r="AR136" s="236"/>
      <c r="AS136" s="236"/>
      <c r="AT136" s="236"/>
      <c r="AU136" s="236"/>
      <c r="AV136" s="236"/>
      <c r="AW136" s="236"/>
      <c r="AX136" s="236"/>
      <c r="AY136" s="236"/>
      <c r="AZ136" s="236"/>
      <c r="BA136" s="236"/>
      <c r="BB136" s="236"/>
      <c r="BC136" s="236"/>
      <c r="BD136" s="236"/>
    </row>
    <row r="137" spans="1:56" x14ac:dyDescent="0.25">
      <c r="A137" s="236"/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36"/>
      <c r="BA137" s="236"/>
      <c r="BB137" s="236"/>
      <c r="BC137" s="236"/>
      <c r="BD137" s="236"/>
    </row>
    <row r="138" spans="1:56" x14ac:dyDescent="0.25">
      <c r="A138" s="236"/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6"/>
      <c r="AT138" s="236"/>
      <c r="AU138" s="236"/>
      <c r="AV138" s="236"/>
      <c r="AW138" s="236"/>
      <c r="AX138" s="236"/>
      <c r="AY138" s="236"/>
      <c r="AZ138" s="236"/>
      <c r="BA138" s="236"/>
      <c r="BB138" s="236"/>
      <c r="BC138" s="236"/>
      <c r="BD138" s="236"/>
    </row>
    <row r="139" spans="1:56" x14ac:dyDescent="0.25">
      <c r="A139" s="236"/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6"/>
      <c r="AH139" s="236"/>
      <c r="AI139" s="236"/>
      <c r="AJ139" s="236"/>
      <c r="AK139" s="236"/>
      <c r="AL139" s="236"/>
      <c r="AM139" s="236"/>
      <c r="AN139" s="236"/>
      <c r="AO139" s="236"/>
      <c r="AP139" s="236"/>
      <c r="AQ139" s="236"/>
      <c r="AR139" s="236"/>
      <c r="AS139" s="236"/>
      <c r="AT139" s="236"/>
      <c r="AU139" s="236"/>
      <c r="AV139" s="236"/>
      <c r="AW139" s="236"/>
      <c r="AX139" s="236"/>
      <c r="AY139" s="236"/>
      <c r="AZ139" s="236"/>
      <c r="BA139" s="236"/>
      <c r="BB139" s="236"/>
      <c r="BC139" s="236"/>
      <c r="BD139" s="236"/>
    </row>
    <row r="140" spans="1:56" x14ac:dyDescent="0.25">
      <c r="A140" s="236"/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236"/>
      <c r="AQ140" s="236"/>
      <c r="AR140" s="236"/>
      <c r="AS140" s="236"/>
      <c r="AT140" s="236"/>
      <c r="AU140" s="236"/>
      <c r="AV140" s="236"/>
      <c r="AW140" s="236"/>
      <c r="AX140" s="236"/>
      <c r="AY140" s="236"/>
      <c r="AZ140" s="236"/>
      <c r="BA140" s="236"/>
      <c r="BB140" s="236"/>
      <c r="BC140" s="236"/>
      <c r="BD140" s="236"/>
    </row>
    <row r="141" spans="1:56" x14ac:dyDescent="0.25">
      <c r="A141" s="236"/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236"/>
      <c r="AQ141" s="236"/>
      <c r="AR141" s="236"/>
      <c r="AS141" s="236"/>
      <c r="AT141" s="236"/>
      <c r="AU141" s="236"/>
      <c r="AV141" s="236"/>
      <c r="AW141" s="236"/>
      <c r="AX141" s="236"/>
      <c r="AY141" s="236"/>
      <c r="AZ141" s="236"/>
      <c r="BA141" s="236"/>
      <c r="BB141" s="236"/>
      <c r="BC141" s="236"/>
      <c r="BD141" s="236"/>
    </row>
    <row r="142" spans="1:56" x14ac:dyDescent="0.25">
      <c r="A142" s="236"/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36"/>
      <c r="AZ142" s="236"/>
      <c r="BA142" s="236"/>
      <c r="BB142" s="236"/>
      <c r="BC142" s="236"/>
      <c r="BD142" s="236"/>
    </row>
    <row r="143" spans="1:56" x14ac:dyDescent="0.25">
      <c r="A143" s="236"/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</row>
    <row r="144" spans="1:56" x14ac:dyDescent="0.25">
      <c r="A144" s="236"/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36"/>
      <c r="Y144" s="236"/>
      <c r="Z144" s="236"/>
      <c r="AA144" s="236"/>
      <c r="AB144" s="236"/>
      <c r="AC144" s="236"/>
      <c r="AD144" s="236"/>
      <c r="AE144" s="236"/>
      <c r="AF144" s="236"/>
      <c r="AG144" s="236"/>
      <c r="AH144" s="236"/>
      <c r="AI144" s="236"/>
      <c r="AJ144" s="236"/>
      <c r="AK144" s="236"/>
      <c r="AL144" s="236"/>
      <c r="AM144" s="236"/>
      <c r="AN144" s="236"/>
      <c r="AO144" s="236"/>
      <c r="AP144" s="236"/>
      <c r="AQ144" s="236"/>
      <c r="AR144" s="236"/>
      <c r="AS144" s="236"/>
      <c r="AT144" s="236"/>
      <c r="AU144" s="236"/>
      <c r="AV144" s="236"/>
      <c r="AW144" s="236"/>
      <c r="AX144" s="236"/>
      <c r="AY144" s="236"/>
      <c r="AZ144" s="236"/>
      <c r="BA144" s="236"/>
      <c r="BB144" s="236"/>
      <c r="BC144" s="236"/>
      <c r="BD144" s="236"/>
    </row>
    <row r="145" spans="1:56" x14ac:dyDescent="0.25">
      <c r="A145" s="236"/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36"/>
      <c r="AQ145" s="236"/>
      <c r="AR145" s="236"/>
      <c r="AS145" s="236"/>
      <c r="AT145" s="236"/>
      <c r="AU145" s="236"/>
      <c r="AV145" s="236"/>
      <c r="AW145" s="236"/>
      <c r="AX145" s="236"/>
      <c r="AY145" s="236"/>
      <c r="AZ145" s="236"/>
      <c r="BA145" s="236"/>
      <c r="BB145" s="236"/>
      <c r="BC145" s="236"/>
      <c r="BD145" s="236"/>
    </row>
    <row r="146" spans="1:56" x14ac:dyDescent="0.25">
      <c r="A146" s="236"/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36"/>
      <c r="AQ146" s="236"/>
      <c r="AR146" s="236"/>
      <c r="AS146" s="236"/>
      <c r="AT146" s="236"/>
      <c r="AU146" s="236"/>
      <c r="AV146" s="236"/>
      <c r="AW146" s="236"/>
      <c r="AX146" s="236"/>
      <c r="AY146" s="236"/>
      <c r="AZ146" s="236"/>
      <c r="BA146" s="236"/>
      <c r="BB146" s="236"/>
      <c r="BC146" s="236"/>
      <c r="BD146" s="236"/>
    </row>
    <row r="147" spans="1:56" x14ac:dyDescent="0.25">
      <c r="A147" s="236"/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</row>
    <row r="148" spans="1:56" x14ac:dyDescent="0.25">
      <c r="A148" s="236"/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36"/>
      <c r="AQ148" s="236"/>
      <c r="AR148" s="236"/>
      <c r="AS148" s="236"/>
      <c r="AT148" s="236"/>
      <c r="AU148" s="236"/>
      <c r="AV148" s="236"/>
      <c r="AW148" s="236"/>
      <c r="AX148" s="236"/>
      <c r="AY148" s="236"/>
      <c r="AZ148" s="236"/>
      <c r="BA148" s="236"/>
      <c r="BB148" s="236"/>
      <c r="BC148" s="236"/>
      <c r="BD148" s="236"/>
    </row>
    <row r="149" spans="1:56" x14ac:dyDescent="0.25">
      <c r="A149" s="236"/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36"/>
      <c r="AQ149" s="236"/>
      <c r="AR149" s="236"/>
      <c r="AS149" s="236"/>
      <c r="AT149" s="236"/>
      <c r="AU149" s="236"/>
      <c r="AV149" s="236"/>
      <c r="AW149" s="236"/>
      <c r="AX149" s="236"/>
      <c r="AY149" s="236"/>
      <c r="AZ149" s="236"/>
      <c r="BA149" s="236"/>
      <c r="BB149" s="236"/>
      <c r="BC149" s="236"/>
      <c r="BD149" s="236"/>
    </row>
    <row r="150" spans="1:56" x14ac:dyDescent="0.25">
      <c r="A150" s="236"/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36"/>
      <c r="AQ150" s="236"/>
      <c r="AR150" s="236"/>
      <c r="AS150" s="236"/>
      <c r="AT150" s="236"/>
      <c r="AU150" s="236"/>
      <c r="AV150" s="236"/>
      <c r="AW150" s="236"/>
      <c r="AX150" s="236"/>
      <c r="AY150" s="236"/>
      <c r="AZ150" s="236"/>
      <c r="BA150" s="236"/>
      <c r="BB150" s="236"/>
      <c r="BC150" s="236"/>
      <c r="BD150" s="236"/>
    </row>
    <row r="151" spans="1:56" x14ac:dyDescent="0.25">
      <c r="A151" s="236"/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36"/>
      <c r="AQ151" s="236"/>
      <c r="AR151" s="236"/>
      <c r="AS151" s="236"/>
      <c r="AT151" s="236"/>
      <c r="AU151" s="236"/>
      <c r="AV151" s="236"/>
      <c r="AW151" s="236"/>
      <c r="AX151" s="236"/>
      <c r="AY151" s="236"/>
      <c r="AZ151" s="236"/>
      <c r="BA151" s="236"/>
      <c r="BB151" s="236"/>
      <c r="BC151" s="236"/>
      <c r="BD151" s="236"/>
    </row>
    <row r="152" spans="1:56" x14ac:dyDescent="0.25">
      <c r="A152" s="236"/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36"/>
      <c r="AQ152" s="236"/>
      <c r="AR152" s="236"/>
      <c r="AS152" s="236"/>
      <c r="AT152" s="236"/>
      <c r="AU152" s="236"/>
      <c r="AV152" s="236"/>
      <c r="AW152" s="236"/>
      <c r="AX152" s="236"/>
      <c r="AY152" s="236"/>
      <c r="AZ152" s="236"/>
      <c r="BA152" s="236"/>
      <c r="BB152" s="236"/>
      <c r="BC152" s="236"/>
      <c r="BD152" s="236"/>
    </row>
    <row r="153" spans="1:56" x14ac:dyDescent="0.25">
      <c r="A153" s="236"/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36"/>
      <c r="AQ153" s="236"/>
      <c r="AR153" s="236"/>
      <c r="AS153" s="236"/>
      <c r="AT153" s="236"/>
      <c r="AU153" s="236"/>
      <c r="AV153" s="236"/>
      <c r="AW153" s="236"/>
      <c r="AX153" s="236"/>
      <c r="AY153" s="236"/>
      <c r="AZ153" s="236"/>
      <c r="BA153" s="236"/>
      <c r="BB153" s="236"/>
      <c r="BC153" s="236"/>
      <c r="BD153" s="236"/>
    </row>
    <row r="154" spans="1:56" x14ac:dyDescent="0.25">
      <c r="A154" s="236"/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36"/>
      <c r="AQ154" s="236"/>
      <c r="AR154" s="236"/>
      <c r="AS154" s="236"/>
      <c r="AT154" s="236"/>
      <c r="AU154" s="236"/>
      <c r="AV154" s="236"/>
      <c r="AW154" s="236"/>
      <c r="AX154" s="236"/>
      <c r="AY154" s="236"/>
      <c r="AZ154" s="236"/>
      <c r="BA154" s="236"/>
      <c r="BB154" s="236"/>
      <c r="BC154" s="236"/>
      <c r="BD154" s="236"/>
    </row>
    <row r="155" spans="1:56" x14ac:dyDescent="0.25">
      <c r="A155" s="236"/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36"/>
      <c r="AQ155" s="236"/>
      <c r="AR155" s="236"/>
      <c r="AS155" s="236"/>
      <c r="AT155" s="236"/>
      <c r="AU155" s="236"/>
      <c r="AV155" s="236"/>
      <c r="AW155" s="236"/>
      <c r="AX155" s="236"/>
      <c r="AY155" s="236"/>
      <c r="AZ155" s="236"/>
      <c r="BA155" s="236"/>
      <c r="BB155" s="236"/>
      <c r="BC155" s="236"/>
      <c r="BD155" s="236"/>
    </row>
    <row r="156" spans="1:56" x14ac:dyDescent="0.25">
      <c r="A156" s="236"/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36"/>
      <c r="AQ156" s="236"/>
      <c r="AR156" s="236"/>
      <c r="AS156" s="236"/>
      <c r="AT156" s="236"/>
      <c r="AU156" s="236"/>
      <c r="AV156" s="236"/>
      <c r="AW156" s="236"/>
      <c r="AX156" s="236"/>
      <c r="AY156" s="236"/>
      <c r="AZ156" s="236"/>
      <c r="BA156" s="236"/>
      <c r="BB156" s="236"/>
      <c r="BC156" s="236"/>
      <c r="BD156" s="236"/>
    </row>
    <row r="157" spans="1:56" x14ac:dyDescent="0.25">
      <c r="A157" s="236"/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36"/>
      <c r="AM157" s="236"/>
      <c r="AN157" s="236"/>
      <c r="AO157" s="236"/>
      <c r="AP157" s="236"/>
      <c r="AQ157" s="236"/>
      <c r="AR157" s="236"/>
      <c r="AS157" s="236"/>
      <c r="AT157" s="236"/>
      <c r="AU157" s="236"/>
      <c r="AV157" s="236"/>
      <c r="AW157" s="236"/>
      <c r="AX157" s="236"/>
      <c r="AY157" s="236"/>
      <c r="AZ157" s="236"/>
      <c r="BA157" s="236"/>
      <c r="BB157" s="236"/>
      <c r="BC157" s="236"/>
      <c r="BD157" s="236"/>
    </row>
    <row r="158" spans="1:56" x14ac:dyDescent="0.25">
      <c r="A158" s="236"/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36"/>
      <c r="AP158" s="236"/>
      <c r="AQ158" s="236"/>
      <c r="AR158" s="236"/>
      <c r="AS158" s="236"/>
      <c r="AT158" s="236"/>
      <c r="AU158" s="236"/>
      <c r="AV158" s="236"/>
      <c r="AW158" s="236"/>
      <c r="AX158" s="236"/>
      <c r="AY158" s="236"/>
      <c r="AZ158" s="236"/>
      <c r="BA158" s="236"/>
      <c r="BB158" s="236"/>
      <c r="BC158" s="236"/>
      <c r="BD158" s="236"/>
    </row>
    <row r="159" spans="1:56" x14ac:dyDescent="0.25">
      <c r="A159" s="236"/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36"/>
      <c r="AP159" s="236"/>
      <c r="AQ159" s="236"/>
      <c r="AR159" s="236"/>
      <c r="AS159" s="236"/>
      <c r="AT159" s="236"/>
      <c r="AU159" s="236"/>
      <c r="AV159" s="236"/>
      <c r="AW159" s="236"/>
      <c r="AX159" s="236"/>
      <c r="AY159" s="236"/>
      <c r="AZ159" s="236"/>
      <c r="BA159" s="236"/>
      <c r="BB159" s="236"/>
      <c r="BC159" s="236"/>
      <c r="BD159" s="236"/>
    </row>
    <row r="160" spans="1:56" x14ac:dyDescent="0.25">
      <c r="A160" s="236"/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36"/>
      <c r="AM160" s="236"/>
      <c r="AN160" s="236"/>
      <c r="AO160" s="236"/>
      <c r="AP160" s="236"/>
      <c r="AQ160" s="236"/>
      <c r="AR160" s="236"/>
      <c r="AS160" s="236"/>
      <c r="AT160" s="236"/>
      <c r="AU160" s="236"/>
      <c r="AV160" s="236"/>
      <c r="AW160" s="236"/>
      <c r="AX160" s="236"/>
      <c r="AY160" s="236"/>
      <c r="AZ160" s="236"/>
      <c r="BA160" s="236"/>
      <c r="BB160" s="236"/>
      <c r="BC160" s="236"/>
      <c r="BD160" s="236"/>
    </row>
    <row r="161" spans="1:56" x14ac:dyDescent="0.25">
      <c r="A161" s="236"/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36"/>
      <c r="AP161" s="236"/>
      <c r="AQ161" s="236"/>
      <c r="AR161" s="236"/>
      <c r="AS161" s="236"/>
      <c r="AT161" s="236"/>
      <c r="AU161" s="236"/>
      <c r="AV161" s="236"/>
      <c r="AW161" s="236"/>
      <c r="AX161" s="236"/>
      <c r="AY161" s="236"/>
      <c r="AZ161" s="236"/>
      <c r="BA161" s="236"/>
      <c r="BB161" s="236"/>
      <c r="BC161" s="236"/>
      <c r="BD161" s="236"/>
    </row>
    <row r="162" spans="1:56" x14ac:dyDescent="0.25">
      <c r="A162" s="236"/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  <c r="AN162" s="236"/>
      <c r="AO162" s="236"/>
      <c r="AP162" s="236"/>
      <c r="AQ162" s="236"/>
      <c r="AR162" s="236"/>
      <c r="AS162" s="236"/>
      <c r="AT162" s="236"/>
      <c r="AU162" s="236"/>
      <c r="AV162" s="236"/>
      <c r="AW162" s="236"/>
      <c r="AX162" s="236"/>
      <c r="AY162" s="236"/>
      <c r="AZ162" s="236"/>
      <c r="BA162" s="236"/>
      <c r="BB162" s="236"/>
      <c r="BC162" s="236"/>
      <c r="BD162" s="236"/>
    </row>
    <row r="163" spans="1:56" x14ac:dyDescent="0.25">
      <c r="A163" s="236"/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36"/>
      <c r="AP163" s="236"/>
      <c r="AQ163" s="236"/>
      <c r="AR163" s="236"/>
      <c r="AS163" s="236"/>
      <c r="AT163" s="236"/>
      <c r="AU163" s="236"/>
      <c r="AV163" s="236"/>
      <c r="AW163" s="236"/>
      <c r="AX163" s="236"/>
      <c r="AY163" s="236"/>
      <c r="AZ163" s="236"/>
      <c r="BA163" s="236"/>
      <c r="BB163" s="236"/>
      <c r="BC163" s="236"/>
      <c r="BD163" s="236"/>
    </row>
    <row r="164" spans="1:56" x14ac:dyDescent="0.25">
      <c r="A164" s="236"/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36"/>
      <c r="AP164" s="236"/>
      <c r="AQ164" s="236"/>
      <c r="AR164" s="236"/>
      <c r="AS164" s="236"/>
      <c r="AT164" s="236"/>
      <c r="AU164" s="236"/>
      <c r="AV164" s="236"/>
      <c r="AW164" s="236"/>
      <c r="AX164" s="236"/>
      <c r="AY164" s="236"/>
      <c r="AZ164" s="236"/>
      <c r="BA164" s="236"/>
      <c r="BB164" s="236"/>
      <c r="BC164" s="236"/>
      <c r="BD164" s="236"/>
    </row>
    <row r="165" spans="1:56" x14ac:dyDescent="0.25">
      <c r="A165" s="236"/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36"/>
      <c r="AM165" s="236"/>
      <c r="AN165" s="236"/>
      <c r="AO165" s="236"/>
      <c r="AP165" s="236"/>
      <c r="AQ165" s="236"/>
      <c r="AR165" s="236"/>
      <c r="AS165" s="236"/>
      <c r="AT165" s="236"/>
      <c r="AU165" s="236"/>
      <c r="AV165" s="236"/>
      <c r="AW165" s="236"/>
      <c r="AX165" s="236"/>
      <c r="AY165" s="236"/>
      <c r="AZ165" s="236"/>
      <c r="BA165" s="236"/>
      <c r="BB165" s="236"/>
      <c r="BC165" s="236"/>
      <c r="BD165" s="236"/>
    </row>
    <row r="166" spans="1:56" x14ac:dyDescent="0.25">
      <c r="A166" s="236"/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36"/>
      <c r="AM166" s="236"/>
      <c r="AN166" s="236"/>
      <c r="AO166" s="236"/>
      <c r="AP166" s="236"/>
      <c r="AQ166" s="236"/>
      <c r="AR166" s="236"/>
      <c r="AS166" s="236"/>
      <c r="AT166" s="236"/>
      <c r="AU166" s="236"/>
      <c r="AV166" s="236"/>
      <c r="AW166" s="236"/>
      <c r="AX166" s="236"/>
      <c r="AY166" s="236"/>
      <c r="AZ166" s="236"/>
      <c r="BA166" s="236"/>
      <c r="BB166" s="236"/>
      <c r="BC166" s="236"/>
      <c r="BD166" s="236"/>
    </row>
    <row r="167" spans="1:56" x14ac:dyDescent="0.25">
      <c r="A167" s="236"/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236"/>
      <c r="M167" s="236"/>
      <c r="N167" s="236"/>
      <c r="O167" s="236"/>
      <c r="P167" s="236"/>
      <c r="Q167" s="236"/>
      <c r="R167" s="236"/>
      <c r="S167" s="236"/>
      <c r="T167" s="236"/>
      <c r="U167" s="236"/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  <c r="AG167" s="236"/>
      <c r="AH167" s="236"/>
      <c r="AI167" s="236"/>
      <c r="AJ167" s="236"/>
      <c r="AK167" s="236"/>
      <c r="AL167" s="236"/>
      <c r="AM167" s="236"/>
      <c r="AN167" s="236"/>
      <c r="AO167" s="236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36"/>
      <c r="BD167" s="236"/>
    </row>
    <row r="168" spans="1:56" x14ac:dyDescent="0.25">
      <c r="A168" s="236"/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36"/>
      <c r="M168" s="236"/>
      <c r="N168" s="236"/>
      <c r="O168" s="236"/>
      <c r="P168" s="236"/>
      <c r="Q168" s="236"/>
      <c r="R168" s="236"/>
      <c r="S168" s="236"/>
      <c r="T168" s="236"/>
      <c r="U168" s="236"/>
      <c r="V168" s="236"/>
      <c r="W168" s="236"/>
      <c r="X168" s="236"/>
      <c r="Y168" s="236"/>
      <c r="Z168" s="236"/>
      <c r="AA168" s="236"/>
      <c r="AB168" s="236"/>
      <c r="AC168" s="236"/>
      <c r="AD168" s="236"/>
      <c r="AE168" s="236"/>
      <c r="AF168" s="236"/>
      <c r="AG168" s="236"/>
      <c r="AH168" s="236"/>
      <c r="AI168" s="236"/>
      <c r="AJ168" s="236"/>
      <c r="AK168" s="236"/>
      <c r="AL168" s="236"/>
      <c r="AM168" s="236"/>
      <c r="AN168" s="236"/>
      <c r="AO168" s="236"/>
      <c r="AP168" s="236"/>
      <c r="AQ168" s="236"/>
      <c r="AR168" s="236"/>
      <c r="AS168" s="236"/>
      <c r="AT168" s="236"/>
      <c r="AU168" s="236"/>
      <c r="AV168" s="236"/>
      <c r="AW168" s="236"/>
      <c r="AX168" s="236"/>
      <c r="AY168" s="236"/>
      <c r="AZ168" s="236"/>
      <c r="BA168" s="236"/>
      <c r="BB168" s="236"/>
      <c r="BC168" s="236"/>
      <c r="BD168" s="236"/>
    </row>
    <row r="169" spans="1:56" x14ac:dyDescent="0.25">
      <c r="A169" s="236"/>
      <c r="B169" s="236"/>
      <c r="C169" s="236"/>
      <c r="D169" s="236"/>
      <c r="E169" s="236"/>
      <c r="F169" s="236"/>
      <c r="G169" s="236"/>
      <c r="H169" s="236"/>
      <c r="I169" s="236"/>
      <c r="J169" s="236"/>
      <c r="K169" s="236"/>
      <c r="L169" s="236"/>
      <c r="M169" s="236"/>
      <c r="N169" s="236"/>
      <c r="O169" s="236"/>
      <c r="P169" s="236"/>
      <c r="Q169" s="236"/>
      <c r="R169" s="236"/>
      <c r="S169" s="236"/>
      <c r="T169" s="236"/>
      <c r="U169" s="236"/>
      <c r="V169" s="236"/>
      <c r="W169" s="236"/>
      <c r="X169" s="236"/>
      <c r="Y169" s="236"/>
      <c r="Z169" s="236"/>
      <c r="AA169" s="236"/>
      <c r="AB169" s="236"/>
      <c r="AC169" s="236"/>
      <c r="AD169" s="236"/>
      <c r="AE169" s="236"/>
      <c r="AF169" s="236"/>
      <c r="AG169" s="236"/>
      <c r="AH169" s="236"/>
      <c r="AI169" s="236"/>
      <c r="AJ169" s="236"/>
      <c r="AK169" s="236"/>
      <c r="AL169" s="236"/>
      <c r="AM169" s="236"/>
      <c r="AN169" s="236"/>
      <c r="AO169" s="236"/>
      <c r="AP169" s="236"/>
      <c r="AQ169" s="236"/>
      <c r="AR169" s="236"/>
      <c r="AS169" s="236"/>
      <c r="AT169" s="236"/>
      <c r="AU169" s="236"/>
      <c r="AV169" s="236"/>
      <c r="AW169" s="236"/>
      <c r="AX169" s="236"/>
      <c r="AY169" s="236"/>
      <c r="AZ169" s="236"/>
      <c r="BA169" s="236"/>
      <c r="BB169" s="236"/>
      <c r="BC169" s="236"/>
      <c r="BD169" s="236"/>
    </row>
    <row r="170" spans="1:56" x14ac:dyDescent="0.25">
      <c r="A170" s="236"/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36"/>
      <c r="M170" s="236"/>
      <c r="N170" s="236"/>
      <c r="O170" s="236"/>
      <c r="P170" s="236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236"/>
      <c r="AF170" s="236"/>
      <c r="AG170" s="236"/>
      <c r="AH170" s="236"/>
      <c r="AI170" s="236"/>
      <c r="AJ170" s="236"/>
      <c r="AK170" s="236"/>
      <c r="AL170" s="236"/>
      <c r="AM170" s="236"/>
      <c r="AN170" s="236"/>
      <c r="AO170" s="236"/>
      <c r="AP170" s="236"/>
      <c r="AQ170" s="236"/>
      <c r="AR170" s="236"/>
      <c r="AS170" s="236"/>
      <c r="AT170" s="236"/>
      <c r="AU170" s="236"/>
      <c r="AV170" s="236"/>
      <c r="AW170" s="236"/>
      <c r="AX170" s="236"/>
      <c r="AY170" s="236"/>
      <c r="AZ170" s="236"/>
      <c r="BA170" s="236"/>
      <c r="BB170" s="236"/>
      <c r="BC170" s="236"/>
      <c r="BD170" s="236"/>
    </row>
    <row r="171" spans="1:56" x14ac:dyDescent="0.25">
      <c r="A171" s="236"/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  <c r="P171" s="236"/>
      <c r="Q171" s="236"/>
      <c r="R171" s="236"/>
      <c r="S171" s="236"/>
      <c r="T171" s="236"/>
      <c r="U171" s="236"/>
      <c r="V171" s="236"/>
      <c r="W171" s="236"/>
      <c r="X171" s="236"/>
      <c r="Y171" s="236"/>
      <c r="Z171" s="236"/>
      <c r="AA171" s="236"/>
      <c r="AB171" s="236"/>
      <c r="AC171" s="236"/>
      <c r="AD171" s="236"/>
      <c r="AE171" s="236"/>
      <c r="AF171" s="236"/>
      <c r="AG171" s="236"/>
      <c r="AH171" s="236"/>
      <c r="AI171" s="236"/>
      <c r="AJ171" s="236"/>
      <c r="AK171" s="236"/>
      <c r="AL171" s="236"/>
      <c r="AM171" s="236"/>
      <c r="AN171" s="236"/>
      <c r="AO171" s="236"/>
      <c r="AP171" s="236"/>
      <c r="AQ171" s="236"/>
      <c r="AR171" s="236"/>
      <c r="AS171" s="236"/>
      <c r="AT171" s="236"/>
      <c r="AU171" s="236"/>
      <c r="AV171" s="236"/>
      <c r="AW171" s="236"/>
      <c r="AX171" s="236"/>
      <c r="AY171" s="236"/>
      <c r="AZ171" s="236"/>
      <c r="BA171" s="236"/>
      <c r="BB171" s="236"/>
      <c r="BC171" s="236"/>
      <c r="BD171" s="236"/>
    </row>
    <row r="172" spans="1:56" x14ac:dyDescent="0.25">
      <c r="A172" s="236"/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36"/>
      <c r="M172" s="236"/>
      <c r="N172" s="236"/>
      <c r="O172" s="236"/>
      <c r="P172" s="236"/>
      <c r="Q172" s="236"/>
      <c r="R172" s="236"/>
      <c r="S172" s="236"/>
      <c r="T172" s="236"/>
      <c r="U172" s="236"/>
      <c r="V172" s="236"/>
      <c r="W172" s="236"/>
      <c r="X172" s="236"/>
      <c r="Y172" s="236"/>
      <c r="Z172" s="236"/>
      <c r="AA172" s="236"/>
      <c r="AB172" s="236"/>
      <c r="AC172" s="236"/>
      <c r="AD172" s="236"/>
      <c r="AE172" s="236"/>
      <c r="AF172" s="236"/>
      <c r="AG172" s="236"/>
      <c r="AH172" s="236"/>
      <c r="AI172" s="236"/>
      <c r="AJ172" s="236"/>
      <c r="AK172" s="236"/>
      <c r="AL172" s="236"/>
      <c r="AM172" s="236"/>
      <c r="AN172" s="236"/>
      <c r="AO172" s="236"/>
      <c r="AP172" s="236"/>
      <c r="AQ172" s="236"/>
      <c r="AR172" s="236"/>
      <c r="AS172" s="236"/>
      <c r="AT172" s="236"/>
      <c r="AU172" s="236"/>
      <c r="AV172" s="236"/>
      <c r="AW172" s="236"/>
      <c r="AX172" s="236"/>
      <c r="AY172" s="236"/>
      <c r="AZ172" s="236"/>
      <c r="BA172" s="236"/>
      <c r="BB172" s="236"/>
      <c r="BC172" s="236"/>
      <c r="BD172" s="236"/>
    </row>
    <row r="173" spans="1:56" x14ac:dyDescent="0.25">
      <c r="A173" s="236"/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36"/>
      <c r="M173" s="236"/>
      <c r="N173" s="236"/>
      <c r="O173" s="236"/>
      <c r="P173" s="236"/>
      <c r="Q173" s="236"/>
      <c r="R173" s="236"/>
      <c r="S173" s="236"/>
      <c r="T173" s="236"/>
      <c r="U173" s="236"/>
      <c r="V173" s="236"/>
      <c r="W173" s="236"/>
      <c r="X173" s="236"/>
      <c r="Y173" s="236"/>
      <c r="Z173" s="236"/>
      <c r="AA173" s="236"/>
      <c r="AB173" s="236"/>
      <c r="AC173" s="236"/>
      <c r="AD173" s="236"/>
      <c r="AE173" s="236"/>
      <c r="AF173" s="236"/>
      <c r="AG173" s="236"/>
      <c r="AH173" s="236"/>
      <c r="AI173" s="236"/>
      <c r="AJ173" s="236"/>
      <c r="AK173" s="236"/>
      <c r="AL173" s="236"/>
      <c r="AM173" s="236"/>
      <c r="AN173" s="236"/>
      <c r="AO173" s="236"/>
      <c r="AP173" s="236"/>
      <c r="AQ173" s="236"/>
      <c r="AR173" s="236"/>
      <c r="AS173" s="236"/>
      <c r="AT173" s="236"/>
      <c r="AU173" s="236"/>
      <c r="AV173" s="236"/>
      <c r="AW173" s="236"/>
      <c r="AX173" s="236"/>
      <c r="AY173" s="236"/>
      <c r="AZ173" s="236"/>
      <c r="BA173" s="236"/>
      <c r="BB173" s="236"/>
      <c r="BC173" s="236"/>
      <c r="BD173" s="236"/>
    </row>
    <row r="174" spans="1:56" x14ac:dyDescent="0.25">
      <c r="A174" s="236"/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36"/>
      <c r="M174" s="236"/>
      <c r="N174" s="236"/>
      <c r="O174" s="236"/>
      <c r="P174" s="236"/>
      <c r="Q174" s="236"/>
      <c r="R174" s="236"/>
      <c r="S174" s="236"/>
      <c r="T174" s="236"/>
      <c r="U174" s="236"/>
      <c r="V174" s="236"/>
      <c r="W174" s="236"/>
      <c r="X174" s="236"/>
      <c r="Y174" s="236"/>
      <c r="Z174" s="236"/>
      <c r="AA174" s="236"/>
      <c r="AB174" s="236"/>
      <c r="AC174" s="236"/>
      <c r="AD174" s="236"/>
      <c r="AE174" s="236"/>
      <c r="AF174" s="236"/>
      <c r="AG174" s="236"/>
      <c r="AH174" s="236"/>
      <c r="AI174" s="236"/>
      <c r="AJ174" s="236"/>
      <c r="AK174" s="236"/>
      <c r="AL174" s="236"/>
      <c r="AM174" s="236"/>
      <c r="AN174" s="236"/>
      <c r="AO174" s="236"/>
      <c r="AP174" s="236"/>
      <c r="AQ174" s="236"/>
      <c r="AR174" s="236"/>
      <c r="AS174" s="236"/>
      <c r="AT174" s="236"/>
      <c r="AU174" s="236"/>
      <c r="AV174" s="236"/>
      <c r="AW174" s="236"/>
      <c r="AX174" s="236"/>
      <c r="AY174" s="236"/>
      <c r="AZ174" s="236"/>
      <c r="BA174" s="236"/>
      <c r="BB174" s="236"/>
      <c r="BC174" s="236"/>
      <c r="BD174" s="236"/>
    </row>
    <row r="175" spans="1:56" x14ac:dyDescent="0.25">
      <c r="A175" s="236"/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36"/>
      <c r="M175" s="236"/>
      <c r="N175" s="236"/>
      <c r="O175" s="236"/>
      <c r="P175" s="236"/>
      <c r="Q175" s="236"/>
      <c r="R175" s="236"/>
      <c r="S175" s="236"/>
      <c r="T175" s="236"/>
      <c r="U175" s="236"/>
      <c r="V175" s="236"/>
      <c r="W175" s="236"/>
      <c r="X175" s="236"/>
      <c r="Y175" s="236"/>
      <c r="Z175" s="236"/>
      <c r="AA175" s="236"/>
      <c r="AB175" s="236"/>
      <c r="AC175" s="236"/>
      <c r="AD175" s="236"/>
      <c r="AE175" s="236"/>
      <c r="AF175" s="236"/>
      <c r="AG175" s="236"/>
      <c r="AH175" s="236"/>
      <c r="AI175" s="236"/>
      <c r="AJ175" s="236"/>
      <c r="AK175" s="236"/>
      <c r="AL175" s="236"/>
      <c r="AM175" s="236"/>
      <c r="AN175" s="236"/>
      <c r="AO175" s="236"/>
      <c r="AP175" s="236"/>
      <c r="AQ175" s="236"/>
      <c r="AR175" s="236"/>
      <c r="AS175" s="236"/>
      <c r="AT175" s="236"/>
      <c r="AU175" s="236"/>
      <c r="AV175" s="236"/>
      <c r="AW175" s="236"/>
      <c r="AX175" s="236"/>
      <c r="AY175" s="236"/>
      <c r="AZ175" s="236"/>
      <c r="BA175" s="236"/>
      <c r="BB175" s="236"/>
      <c r="BC175" s="236"/>
      <c r="BD175" s="236"/>
    </row>
    <row r="176" spans="1:56" x14ac:dyDescent="0.25">
      <c r="A176" s="236"/>
      <c r="B176" s="236"/>
      <c r="C176" s="236"/>
      <c r="D176" s="236"/>
      <c r="E176" s="236"/>
      <c r="F176" s="236"/>
      <c r="G176" s="236"/>
      <c r="H176" s="236"/>
      <c r="I176" s="236"/>
      <c r="J176" s="236"/>
      <c r="K176" s="236"/>
      <c r="L176" s="236"/>
      <c r="M176" s="236"/>
      <c r="N176" s="236"/>
      <c r="O176" s="236"/>
      <c r="P176" s="236"/>
      <c r="Q176" s="236"/>
      <c r="R176" s="236"/>
      <c r="S176" s="236"/>
      <c r="T176" s="236"/>
      <c r="U176" s="236"/>
      <c r="V176" s="236"/>
      <c r="W176" s="236"/>
      <c r="X176" s="236"/>
      <c r="Y176" s="236"/>
      <c r="Z176" s="236"/>
      <c r="AA176" s="236"/>
      <c r="AB176" s="236"/>
      <c r="AC176" s="236"/>
      <c r="AD176" s="236"/>
      <c r="AE176" s="236"/>
      <c r="AF176" s="236"/>
      <c r="AG176" s="236"/>
      <c r="AH176" s="236"/>
      <c r="AI176" s="236"/>
      <c r="AJ176" s="236"/>
      <c r="AK176" s="236"/>
      <c r="AL176" s="236"/>
      <c r="AM176" s="236"/>
      <c r="AN176" s="236"/>
      <c r="AO176" s="236"/>
      <c r="AP176" s="236"/>
      <c r="AQ176" s="236"/>
      <c r="AR176" s="236"/>
      <c r="AS176" s="236"/>
      <c r="AT176" s="236"/>
      <c r="AU176" s="236"/>
      <c r="AV176" s="236"/>
      <c r="AW176" s="236"/>
      <c r="AX176" s="236"/>
      <c r="AY176" s="236"/>
      <c r="AZ176" s="236"/>
      <c r="BA176" s="236"/>
      <c r="BB176" s="236"/>
      <c r="BC176" s="236"/>
      <c r="BD176" s="236"/>
    </row>
    <row r="177" spans="1:56" x14ac:dyDescent="0.25">
      <c r="A177" s="236"/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236"/>
      <c r="O177" s="236"/>
      <c r="P177" s="236"/>
      <c r="Q177" s="236"/>
      <c r="R177" s="236"/>
      <c r="S177" s="236"/>
      <c r="T177" s="236"/>
      <c r="U177" s="236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236"/>
      <c r="AF177" s="236"/>
      <c r="AG177" s="236"/>
      <c r="AH177" s="236"/>
      <c r="AI177" s="236"/>
      <c r="AJ177" s="236"/>
      <c r="AK177" s="236"/>
      <c r="AL177" s="236"/>
      <c r="AM177" s="236"/>
      <c r="AN177" s="236"/>
      <c r="AO177" s="236"/>
      <c r="AP177" s="236"/>
      <c r="AQ177" s="236"/>
      <c r="AR177" s="236"/>
      <c r="AS177" s="236"/>
      <c r="AT177" s="236"/>
      <c r="AU177" s="236"/>
      <c r="AV177" s="236"/>
      <c r="AW177" s="236"/>
      <c r="AX177" s="236"/>
      <c r="AY177" s="236"/>
      <c r="AZ177" s="236"/>
      <c r="BA177" s="236"/>
      <c r="BB177" s="236"/>
      <c r="BC177" s="236"/>
      <c r="BD177" s="236"/>
    </row>
    <row r="178" spans="1:56" x14ac:dyDescent="0.25">
      <c r="A178" s="236"/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36"/>
      <c r="M178" s="236"/>
      <c r="N178" s="236"/>
      <c r="O178" s="236"/>
      <c r="P178" s="236"/>
      <c r="Q178" s="236"/>
      <c r="R178" s="236"/>
      <c r="S178" s="236"/>
      <c r="T178" s="236"/>
      <c r="U178" s="236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236"/>
      <c r="AF178" s="236"/>
      <c r="AG178" s="236"/>
      <c r="AH178" s="236"/>
      <c r="AI178" s="236"/>
      <c r="AJ178" s="236"/>
      <c r="AK178" s="236"/>
      <c r="AL178" s="236"/>
      <c r="AM178" s="236"/>
      <c r="AN178" s="236"/>
      <c r="AO178" s="236"/>
      <c r="AP178" s="236"/>
      <c r="AQ178" s="236"/>
      <c r="AR178" s="236"/>
      <c r="AS178" s="236"/>
      <c r="AT178" s="236"/>
      <c r="AU178" s="236"/>
      <c r="AV178" s="236"/>
      <c r="AW178" s="236"/>
      <c r="AX178" s="236"/>
      <c r="AY178" s="236"/>
      <c r="AZ178" s="236"/>
      <c r="BA178" s="236"/>
      <c r="BB178" s="236"/>
      <c r="BC178" s="236"/>
      <c r="BD178" s="236"/>
    </row>
    <row r="179" spans="1:56" x14ac:dyDescent="0.25">
      <c r="A179" s="236"/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236"/>
      <c r="O179" s="236"/>
      <c r="P179" s="236"/>
      <c r="Q179" s="236"/>
      <c r="R179" s="236"/>
      <c r="S179" s="236"/>
      <c r="T179" s="236"/>
      <c r="U179" s="236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6"/>
      <c r="AK179" s="236"/>
      <c r="AL179" s="236"/>
      <c r="AM179" s="236"/>
      <c r="AN179" s="236"/>
      <c r="AO179" s="236"/>
      <c r="AP179" s="236"/>
      <c r="AQ179" s="236"/>
      <c r="AR179" s="236"/>
      <c r="AS179" s="236"/>
      <c r="AT179" s="236"/>
      <c r="AU179" s="236"/>
      <c r="AV179" s="236"/>
      <c r="AW179" s="236"/>
      <c r="AX179" s="236"/>
      <c r="AY179" s="236"/>
      <c r="AZ179" s="236"/>
      <c r="BA179" s="236"/>
      <c r="BB179" s="236"/>
      <c r="BC179" s="236"/>
      <c r="BD179" s="236"/>
    </row>
    <row r="180" spans="1:56" x14ac:dyDescent="0.25">
      <c r="A180" s="236"/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36"/>
      <c r="M180" s="236"/>
      <c r="N180" s="236"/>
      <c r="O180" s="236"/>
      <c r="P180" s="236"/>
      <c r="Q180" s="236"/>
      <c r="R180" s="236"/>
      <c r="S180" s="236"/>
      <c r="T180" s="236"/>
      <c r="U180" s="236"/>
      <c r="V180" s="236"/>
      <c r="W180" s="236"/>
      <c r="X180" s="236"/>
      <c r="Y180" s="236"/>
      <c r="Z180" s="236"/>
      <c r="AA180" s="236"/>
      <c r="AB180" s="236"/>
      <c r="AC180" s="236"/>
      <c r="AD180" s="236"/>
      <c r="AE180" s="236"/>
      <c r="AF180" s="236"/>
      <c r="AG180" s="236"/>
      <c r="AH180" s="236"/>
      <c r="AI180" s="236"/>
      <c r="AJ180" s="236"/>
      <c r="AK180" s="236"/>
      <c r="AL180" s="236"/>
      <c r="AM180" s="236"/>
      <c r="AN180" s="236"/>
      <c r="AO180" s="236"/>
      <c r="AP180" s="236"/>
      <c r="AQ180" s="236"/>
      <c r="AR180" s="236"/>
      <c r="AS180" s="236"/>
      <c r="AT180" s="236"/>
      <c r="AU180" s="236"/>
      <c r="AV180" s="236"/>
      <c r="AW180" s="236"/>
      <c r="AX180" s="236"/>
      <c r="AY180" s="236"/>
      <c r="AZ180" s="236"/>
      <c r="BA180" s="236"/>
      <c r="BB180" s="236"/>
      <c r="BC180" s="236"/>
      <c r="BD180" s="236"/>
    </row>
    <row r="181" spans="1:56" x14ac:dyDescent="0.25">
      <c r="A181" s="236"/>
      <c r="B181" s="236"/>
      <c r="C181" s="236"/>
      <c r="D181" s="236"/>
      <c r="E181" s="236"/>
      <c r="F181" s="236"/>
      <c r="G181" s="236"/>
      <c r="H181" s="236"/>
      <c r="I181" s="236"/>
      <c r="J181" s="236"/>
      <c r="K181" s="236"/>
      <c r="L181" s="236"/>
      <c r="M181" s="236"/>
      <c r="N181" s="236"/>
      <c r="O181" s="236"/>
      <c r="P181" s="236"/>
      <c r="Q181" s="236"/>
      <c r="R181" s="236"/>
      <c r="S181" s="236"/>
      <c r="T181" s="236"/>
      <c r="U181" s="236"/>
      <c r="V181" s="236"/>
      <c r="W181" s="236"/>
      <c r="X181" s="236"/>
      <c r="Y181" s="236"/>
      <c r="Z181" s="236"/>
      <c r="AA181" s="236"/>
      <c r="AB181" s="236"/>
      <c r="AC181" s="236"/>
      <c r="AD181" s="236"/>
      <c r="AE181" s="236"/>
      <c r="AF181" s="236"/>
      <c r="AG181" s="236"/>
      <c r="AH181" s="236"/>
      <c r="AI181" s="236"/>
      <c r="AJ181" s="236"/>
      <c r="AK181" s="236"/>
      <c r="AL181" s="236"/>
      <c r="AM181" s="236"/>
      <c r="AN181" s="236"/>
      <c r="AO181" s="236"/>
      <c r="AP181" s="236"/>
      <c r="AQ181" s="236"/>
      <c r="AR181" s="236"/>
      <c r="AS181" s="236"/>
      <c r="AT181" s="236"/>
      <c r="AU181" s="236"/>
      <c r="AV181" s="236"/>
      <c r="AW181" s="236"/>
      <c r="AX181" s="236"/>
      <c r="AY181" s="236"/>
      <c r="AZ181" s="236"/>
      <c r="BA181" s="236"/>
      <c r="BB181" s="236"/>
      <c r="BC181" s="236"/>
      <c r="BD181" s="236"/>
    </row>
    <row r="182" spans="1:56" x14ac:dyDescent="0.25">
      <c r="A182" s="236"/>
      <c r="B182" s="236"/>
      <c r="C182" s="236"/>
      <c r="D182" s="236"/>
      <c r="E182" s="236"/>
      <c r="F182" s="236"/>
      <c r="G182" s="236"/>
      <c r="H182" s="236"/>
      <c r="I182" s="236"/>
      <c r="J182" s="236"/>
      <c r="K182" s="236"/>
      <c r="L182" s="236"/>
      <c r="M182" s="236"/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6"/>
      <c r="AC182" s="236"/>
      <c r="AD182" s="236"/>
      <c r="AE182" s="236"/>
      <c r="AF182" s="236"/>
      <c r="AG182" s="236"/>
      <c r="AH182" s="236"/>
      <c r="AI182" s="236"/>
      <c r="AJ182" s="236"/>
      <c r="AK182" s="236"/>
      <c r="AL182" s="236"/>
      <c r="AM182" s="236"/>
      <c r="AN182" s="236"/>
      <c r="AO182" s="236"/>
      <c r="AP182" s="236"/>
      <c r="AQ182" s="236"/>
      <c r="AR182" s="236"/>
      <c r="AS182" s="236"/>
      <c r="AT182" s="236"/>
      <c r="AU182" s="236"/>
      <c r="AV182" s="236"/>
      <c r="AW182" s="236"/>
      <c r="AX182" s="236"/>
      <c r="AY182" s="236"/>
      <c r="AZ182" s="236"/>
      <c r="BA182" s="236"/>
      <c r="BB182" s="236"/>
      <c r="BC182" s="236"/>
      <c r="BD182" s="236"/>
    </row>
    <row r="183" spans="1:56" x14ac:dyDescent="0.25">
      <c r="A183" s="236"/>
      <c r="B183" s="236"/>
      <c r="C183" s="236"/>
      <c r="D183" s="236"/>
      <c r="E183" s="236"/>
      <c r="F183" s="236"/>
      <c r="G183" s="236"/>
      <c r="H183" s="236"/>
      <c r="I183" s="236"/>
      <c r="J183" s="236"/>
      <c r="K183" s="236"/>
      <c r="L183" s="236"/>
      <c r="M183" s="236"/>
      <c r="N183" s="236"/>
      <c r="O183" s="236"/>
      <c r="P183" s="236"/>
      <c r="Q183" s="236"/>
      <c r="R183" s="236"/>
      <c r="S183" s="236"/>
      <c r="T183" s="236"/>
      <c r="U183" s="236"/>
      <c r="V183" s="236"/>
      <c r="W183" s="236"/>
      <c r="X183" s="236"/>
      <c r="Y183" s="236"/>
      <c r="Z183" s="236"/>
      <c r="AA183" s="236"/>
      <c r="AB183" s="236"/>
      <c r="AC183" s="236"/>
      <c r="AD183" s="236"/>
      <c r="AE183" s="236"/>
      <c r="AF183" s="236"/>
      <c r="AG183" s="236"/>
      <c r="AH183" s="236"/>
      <c r="AI183" s="236"/>
      <c r="AJ183" s="236"/>
      <c r="AK183" s="236"/>
      <c r="AL183" s="236"/>
      <c r="AM183" s="236"/>
      <c r="AN183" s="236"/>
      <c r="AO183" s="236"/>
      <c r="AP183" s="236"/>
      <c r="AQ183" s="236"/>
      <c r="AR183" s="236"/>
      <c r="AS183" s="236"/>
      <c r="AT183" s="236"/>
      <c r="AU183" s="236"/>
      <c r="AV183" s="236"/>
      <c r="AW183" s="236"/>
      <c r="AX183" s="236"/>
      <c r="AY183" s="236"/>
      <c r="AZ183" s="236"/>
      <c r="BA183" s="236"/>
      <c r="BB183" s="236"/>
      <c r="BC183" s="236"/>
      <c r="BD183" s="236"/>
    </row>
    <row r="184" spans="1:56" x14ac:dyDescent="0.25">
      <c r="A184" s="236"/>
      <c r="B184" s="236"/>
      <c r="C184" s="236"/>
      <c r="D184" s="236"/>
      <c r="E184" s="236"/>
      <c r="F184" s="236"/>
      <c r="G184" s="236"/>
      <c r="H184" s="236"/>
      <c r="I184" s="236"/>
      <c r="J184" s="236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236"/>
      <c r="AL184" s="236"/>
      <c r="AM184" s="236"/>
      <c r="AN184" s="236"/>
      <c r="AO184" s="236"/>
      <c r="AP184" s="236"/>
      <c r="AQ184" s="236"/>
      <c r="AR184" s="236"/>
      <c r="AS184" s="236"/>
      <c r="AT184" s="236"/>
      <c r="AU184" s="236"/>
      <c r="AV184" s="236"/>
      <c r="AW184" s="236"/>
      <c r="AX184" s="236"/>
      <c r="AY184" s="236"/>
      <c r="AZ184" s="236"/>
      <c r="BA184" s="236"/>
      <c r="BB184" s="236"/>
      <c r="BC184" s="236"/>
      <c r="BD184" s="236"/>
    </row>
    <row r="185" spans="1:56" x14ac:dyDescent="0.25">
      <c r="A185" s="236"/>
      <c r="B185" s="236"/>
      <c r="C185" s="236"/>
      <c r="D185" s="236"/>
      <c r="E185" s="236"/>
      <c r="F185" s="236"/>
      <c r="G185" s="236"/>
      <c r="H185" s="236"/>
      <c r="I185" s="236"/>
      <c r="J185" s="236"/>
      <c r="K185" s="236"/>
      <c r="L185" s="236"/>
      <c r="M185" s="236"/>
      <c r="N185" s="236"/>
      <c r="O185" s="236"/>
      <c r="P185" s="236"/>
      <c r="Q185" s="236"/>
      <c r="R185" s="236"/>
      <c r="S185" s="236"/>
      <c r="T185" s="236"/>
      <c r="U185" s="236"/>
      <c r="V185" s="236"/>
      <c r="W185" s="236"/>
      <c r="X185" s="236"/>
      <c r="Y185" s="236"/>
      <c r="Z185" s="236"/>
      <c r="AA185" s="236"/>
      <c r="AB185" s="236"/>
      <c r="AC185" s="236"/>
      <c r="AD185" s="236"/>
      <c r="AE185" s="236"/>
      <c r="AF185" s="236"/>
      <c r="AG185" s="236"/>
      <c r="AH185" s="236"/>
      <c r="AI185" s="236"/>
      <c r="AJ185" s="236"/>
      <c r="AK185" s="236"/>
      <c r="AL185" s="236"/>
      <c r="AM185" s="236"/>
      <c r="AN185" s="236"/>
      <c r="AO185" s="236"/>
      <c r="AP185" s="236"/>
      <c r="AQ185" s="236"/>
      <c r="AR185" s="236"/>
      <c r="AS185" s="236"/>
      <c r="AT185" s="236"/>
      <c r="AU185" s="236"/>
      <c r="AV185" s="236"/>
      <c r="AW185" s="236"/>
      <c r="AX185" s="236"/>
      <c r="AY185" s="236"/>
      <c r="AZ185" s="236"/>
      <c r="BA185" s="236"/>
      <c r="BB185" s="236"/>
      <c r="BC185" s="236"/>
      <c r="BD185" s="236"/>
    </row>
    <row r="186" spans="1:56" x14ac:dyDescent="0.25">
      <c r="A186" s="236"/>
      <c r="B186" s="236"/>
      <c r="C186" s="236"/>
      <c r="D186" s="236"/>
      <c r="E186" s="236"/>
      <c r="F186" s="236"/>
      <c r="G186" s="236"/>
      <c r="H186" s="236"/>
      <c r="I186" s="236"/>
      <c r="J186" s="236"/>
      <c r="K186" s="236"/>
      <c r="L186" s="236"/>
      <c r="M186" s="236"/>
      <c r="N186" s="236"/>
      <c r="O186" s="236"/>
      <c r="P186" s="236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236"/>
      <c r="AF186" s="236"/>
      <c r="AG186" s="236"/>
      <c r="AH186" s="236"/>
      <c r="AI186" s="236"/>
      <c r="AJ186" s="236"/>
      <c r="AK186" s="236"/>
      <c r="AL186" s="236"/>
      <c r="AM186" s="236"/>
      <c r="AN186" s="236"/>
      <c r="AO186" s="236"/>
      <c r="AP186" s="236"/>
      <c r="AQ186" s="236"/>
      <c r="AR186" s="236"/>
      <c r="AS186" s="236"/>
      <c r="AT186" s="236"/>
      <c r="AU186" s="236"/>
      <c r="AV186" s="236"/>
      <c r="AW186" s="236"/>
      <c r="AX186" s="236"/>
      <c r="AY186" s="236"/>
      <c r="AZ186" s="236"/>
      <c r="BA186" s="236"/>
      <c r="BB186" s="236"/>
      <c r="BC186" s="236"/>
      <c r="BD186" s="236"/>
    </row>
    <row r="187" spans="1:56" x14ac:dyDescent="0.25">
      <c r="A187" s="236"/>
      <c r="B187" s="236"/>
      <c r="C187" s="236"/>
      <c r="D187" s="236"/>
      <c r="E187" s="236"/>
      <c r="F187" s="236"/>
      <c r="G187" s="236"/>
      <c r="H187" s="236"/>
      <c r="I187" s="236"/>
      <c r="J187" s="236"/>
      <c r="K187" s="236"/>
      <c r="L187" s="236"/>
      <c r="M187" s="236"/>
      <c r="N187" s="236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236"/>
      <c r="AL187" s="236"/>
      <c r="AM187" s="236"/>
      <c r="AN187" s="236"/>
      <c r="AO187" s="236"/>
      <c r="AP187" s="236"/>
      <c r="AQ187" s="236"/>
      <c r="AR187" s="236"/>
      <c r="AS187" s="236"/>
      <c r="AT187" s="236"/>
      <c r="AU187" s="236"/>
      <c r="AV187" s="236"/>
      <c r="AW187" s="236"/>
      <c r="AX187" s="236"/>
      <c r="AY187" s="236"/>
      <c r="AZ187" s="236"/>
      <c r="BA187" s="236"/>
      <c r="BB187" s="236"/>
      <c r="BC187" s="236"/>
      <c r="BD187" s="236"/>
    </row>
    <row r="188" spans="1:56" x14ac:dyDescent="0.25">
      <c r="A188" s="236"/>
      <c r="B188" s="236"/>
      <c r="C188" s="236"/>
      <c r="D188" s="236"/>
      <c r="E188" s="236"/>
      <c r="F188" s="236"/>
      <c r="G188" s="236"/>
      <c r="H188" s="236"/>
      <c r="I188" s="236"/>
      <c r="J188" s="236"/>
      <c r="K188" s="236"/>
      <c r="L188" s="236"/>
      <c r="M188" s="236"/>
      <c r="N188" s="236"/>
      <c r="O188" s="236"/>
      <c r="P188" s="236"/>
      <c r="Q188" s="236"/>
      <c r="R188" s="236"/>
      <c r="S188" s="236"/>
      <c r="T188" s="236"/>
      <c r="U188" s="236"/>
      <c r="V188" s="236"/>
      <c r="W188" s="236"/>
      <c r="X188" s="236"/>
      <c r="Y188" s="236"/>
      <c r="Z188" s="236"/>
      <c r="AA188" s="236"/>
      <c r="AB188" s="236"/>
      <c r="AC188" s="236"/>
      <c r="AD188" s="236"/>
      <c r="AE188" s="236"/>
      <c r="AF188" s="236"/>
      <c r="AG188" s="236"/>
      <c r="AH188" s="236"/>
      <c r="AI188" s="236"/>
      <c r="AJ188" s="236"/>
      <c r="AK188" s="236"/>
      <c r="AL188" s="236"/>
      <c r="AM188" s="236"/>
      <c r="AN188" s="236"/>
      <c r="AO188" s="236"/>
      <c r="AP188" s="236"/>
      <c r="AQ188" s="236"/>
      <c r="AR188" s="236"/>
      <c r="AS188" s="236"/>
      <c r="AT188" s="236"/>
      <c r="AU188" s="236"/>
      <c r="AV188" s="236"/>
      <c r="AW188" s="236"/>
      <c r="AX188" s="236"/>
      <c r="AY188" s="236"/>
      <c r="AZ188" s="236"/>
      <c r="BA188" s="236"/>
      <c r="BB188" s="236"/>
      <c r="BC188" s="236"/>
      <c r="BD188" s="236"/>
    </row>
    <row r="189" spans="1:56" x14ac:dyDescent="0.25">
      <c r="A189" s="236"/>
      <c r="B189" s="236"/>
      <c r="C189" s="236"/>
      <c r="D189" s="236"/>
      <c r="E189" s="236"/>
      <c r="F189" s="236"/>
      <c r="G189" s="236"/>
      <c r="H189" s="236"/>
      <c r="I189" s="236"/>
      <c r="J189" s="236"/>
      <c r="K189" s="236"/>
      <c r="L189" s="236"/>
      <c r="M189" s="236"/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236"/>
      <c r="AL189" s="236"/>
      <c r="AM189" s="236"/>
      <c r="AN189" s="236"/>
      <c r="AO189" s="236"/>
      <c r="AP189" s="236"/>
      <c r="AQ189" s="236"/>
      <c r="AR189" s="236"/>
      <c r="AS189" s="236"/>
      <c r="AT189" s="236"/>
      <c r="AU189" s="236"/>
      <c r="AV189" s="236"/>
      <c r="AW189" s="236"/>
      <c r="AX189" s="236"/>
      <c r="AY189" s="236"/>
      <c r="AZ189" s="236"/>
      <c r="BA189" s="236"/>
      <c r="BB189" s="236"/>
      <c r="BC189" s="236"/>
      <c r="BD189" s="236"/>
    </row>
    <row r="190" spans="1:56" x14ac:dyDescent="0.25">
      <c r="A190" s="236"/>
      <c r="B190" s="236"/>
      <c r="C190" s="236"/>
      <c r="D190" s="236"/>
      <c r="E190" s="236"/>
      <c r="F190" s="236"/>
      <c r="G190" s="236"/>
      <c r="H190" s="236"/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36"/>
      <c r="AM190" s="236"/>
      <c r="AN190" s="236"/>
      <c r="AO190" s="236"/>
      <c r="AP190" s="236"/>
      <c r="AQ190" s="236"/>
      <c r="AR190" s="236"/>
      <c r="AS190" s="236"/>
      <c r="AT190" s="236"/>
      <c r="AU190" s="236"/>
      <c r="AV190" s="236"/>
      <c r="AW190" s="236"/>
      <c r="AX190" s="236"/>
      <c r="AY190" s="236"/>
      <c r="AZ190" s="236"/>
      <c r="BA190" s="236"/>
      <c r="BB190" s="236"/>
      <c r="BC190" s="236"/>
      <c r="BD190" s="236"/>
    </row>
    <row r="191" spans="1:56" x14ac:dyDescent="0.25">
      <c r="A191" s="236"/>
      <c r="B191" s="236"/>
      <c r="C191" s="236"/>
      <c r="D191" s="236"/>
      <c r="E191" s="236"/>
      <c r="F191" s="236"/>
      <c r="G191" s="236"/>
      <c r="H191" s="236"/>
      <c r="I191" s="236"/>
      <c r="J191" s="236"/>
      <c r="K191" s="236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6"/>
      <c r="AK191" s="236"/>
      <c r="AL191" s="236"/>
      <c r="AM191" s="236"/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  <c r="AX191" s="236"/>
      <c r="AY191" s="236"/>
      <c r="AZ191" s="236"/>
      <c r="BA191" s="236"/>
      <c r="BB191" s="236"/>
      <c r="BC191" s="236"/>
      <c r="BD191" s="236"/>
    </row>
    <row r="192" spans="1:56" x14ac:dyDescent="0.25">
      <c r="A192" s="236"/>
      <c r="B192" s="236"/>
      <c r="C192" s="236"/>
      <c r="D192" s="236"/>
      <c r="E192" s="236"/>
      <c r="F192" s="236"/>
      <c r="G192" s="236"/>
      <c r="H192" s="236"/>
      <c r="I192" s="236"/>
      <c r="J192" s="236"/>
      <c r="K192" s="236"/>
      <c r="L192" s="236"/>
      <c r="M192" s="236"/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236"/>
      <c r="AF192" s="236"/>
      <c r="AG192" s="236"/>
      <c r="AH192" s="236"/>
      <c r="AI192" s="236"/>
      <c r="AJ192" s="236"/>
      <c r="AK192" s="236"/>
      <c r="AL192" s="236"/>
      <c r="AM192" s="236"/>
      <c r="AN192" s="236"/>
      <c r="AO192" s="236"/>
      <c r="AP192" s="236"/>
      <c r="AQ192" s="236"/>
      <c r="AR192" s="236"/>
      <c r="AS192" s="236"/>
      <c r="AT192" s="236"/>
      <c r="AU192" s="236"/>
      <c r="AV192" s="236"/>
      <c r="AW192" s="236"/>
      <c r="AX192" s="236"/>
      <c r="AY192" s="236"/>
      <c r="AZ192" s="236"/>
      <c r="BA192" s="236"/>
      <c r="BB192" s="236"/>
      <c r="BC192" s="236"/>
      <c r="BD192" s="236"/>
    </row>
    <row r="193" spans="1:56" x14ac:dyDescent="0.25">
      <c r="A193" s="236"/>
      <c r="B193" s="236"/>
      <c r="C193" s="236"/>
      <c r="D193" s="236"/>
      <c r="E193" s="236"/>
      <c r="F193" s="236"/>
      <c r="G193" s="236"/>
      <c r="H193" s="236"/>
      <c r="I193" s="236"/>
      <c r="J193" s="236"/>
      <c r="K193" s="236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36"/>
      <c r="AM193" s="236"/>
      <c r="AN193" s="236"/>
      <c r="AO193" s="236"/>
      <c r="AP193" s="236"/>
      <c r="AQ193" s="236"/>
      <c r="AR193" s="236"/>
      <c r="AS193" s="236"/>
      <c r="AT193" s="236"/>
      <c r="AU193" s="236"/>
      <c r="AV193" s="236"/>
      <c r="AW193" s="236"/>
      <c r="AX193" s="236"/>
      <c r="AY193" s="236"/>
      <c r="AZ193" s="236"/>
      <c r="BA193" s="236"/>
      <c r="BB193" s="236"/>
      <c r="BC193" s="236"/>
      <c r="BD193" s="236"/>
    </row>
    <row r="194" spans="1:56" x14ac:dyDescent="0.25">
      <c r="A194" s="236"/>
      <c r="B194" s="236"/>
      <c r="C194" s="236"/>
      <c r="D194" s="236"/>
      <c r="E194" s="236"/>
      <c r="F194" s="236"/>
      <c r="G194" s="236"/>
      <c r="H194" s="236"/>
      <c r="I194" s="236"/>
      <c r="J194" s="236"/>
      <c r="K194" s="236"/>
      <c r="L194" s="236"/>
      <c r="M194" s="236"/>
      <c r="N194" s="236"/>
      <c r="O194" s="236"/>
      <c r="P194" s="236"/>
      <c r="Q194" s="236"/>
      <c r="R194" s="236"/>
      <c r="S194" s="236"/>
      <c r="T194" s="236"/>
      <c r="U194" s="236"/>
      <c r="V194" s="236"/>
      <c r="W194" s="236"/>
      <c r="X194" s="236"/>
      <c r="Y194" s="236"/>
      <c r="Z194" s="236"/>
      <c r="AA194" s="236"/>
      <c r="AB194" s="236"/>
      <c r="AC194" s="236"/>
      <c r="AD194" s="236"/>
      <c r="AE194" s="236"/>
      <c r="AF194" s="236"/>
      <c r="AG194" s="236"/>
      <c r="AH194" s="236"/>
      <c r="AI194" s="236"/>
      <c r="AJ194" s="236"/>
      <c r="AK194" s="236"/>
      <c r="AL194" s="236"/>
      <c r="AM194" s="236"/>
      <c r="AN194" s="236"/>
      <c r="AO194" s="236"/>
      <c r="AP194" s="236"/>
      <c r="AQ194" s="236"/>
      <c r="AR194" s="236"/>
      <c r="AS194" s="236"/>
      <c r="AT194" s="236"/>
      <c r="AU194" s="236"/>
      <c r="AV194" s="236"/>
      <c r="AW194" s="236"/>
      <c r="AX194" s="236"/>
      <c r="AY194" s="236"/>
      <c r="AZ194" s="236"/>
      <c r="BA194" s="236"/>
      <c r="BB194" s="236"/>
      <c r="BC194" s="236"/>
      <c r="BD194" s="236"/>
    </row>
    <row r="195" spans="1:56" x14ac:dyDescent="0.25">
      <c r="A195" s="236"/>
      <c r="B195" s="236"/>
      <c r="C195" s="236"/>
      <c r="D195" s="236"/>
      <c r="E195" s="236"/>
      <c r="F195" s="236"/>
      <c r="G195" s="236"/>
      <c r="H195" s="236"/>
      <c r="I195" s="236"/>
      <c r="J195" s="236"/>
      <c r="K195" s="236"/>
      <c r="L195" s="236"/>
      <c r="M195" s="236"/>
      <c r="N195" s="236"/>
      <c r="O195" s="236"/>
      <c r="P195" s="236"/>
      <c r="Q195" s="236"/>
      <c r="R195" s="236"/>
      <c r="S195" s="236"/>
      <c r="T195" s="236"/>
      <c r="U195" s="236"/>
      <c r="V195" s="236"/>
      <c r="W195" s="236"/>
      <c r="X195" s="236"/>
      <c r="Y195" s="236"/>
      <c r="Z195" s="236"/>
      <c r="AA195" s="236"/>
      <c r="AB195" s="236"/>
      <c r="AC195" s="236"/>
      <c r="AD195" s="236"/>
      <c r="AE195" s="236"/>
      <c r="AF195" s="236"/>
      <c r="AG195" s="236"/>
      <c r="AH195" s="236"/>
      <c r="AI195" s="236"/>
      <c r="AJ195" s="236"/>
      <c r="AK195" s="236"/>
      <c r="AL195" s="236"/>
      <c r="AM195" s="236"/>
      <c r="AN195" s="236"/>
      <c r="AO195" s="236"/>
      <c r="AP195" s="236"/>
      <c r="AQ195" s="236"/>
      <c r="AR195" s="236"/>
      <c r="AS195" s="236"/>
      <c r="AT195" s="236"/>
      <c r="AU195" s="236"/>
      <c r="AV195" s="236"/>
      <c r="AW195" s="236"/>
      <c r="AX195" s="236"/>
      <c r="AY195" s="236"/>
      <c r="AZ195" s="236"/>
      <c r="BA195" s="236"/>
      <c r="BB195" s="236"/>
      <c r="BC195" s="236"/>
      <c r="BD195" s="236"/>
    </row>
    <row r="196" spans="1:56" x14ac:dyDescent="0.25">
      <c r="A196" s="236"/>
      <c r="B196" s="236"/>
      <c r="C196" s="236"/>
      <c r="D196" s="236"/>
      <c r="E196" s="236"/>
      <c r="F196" s="236"/>
      <c r="G196" s="236"/>
      <c r="H196" s="236"/>
      <c r="I196" s="236"/>
      <c r="J196" s="236"/>
      <c r="K196" s="236"/>
      <c r="L196" s="236"/>
      <c r="M196" s="236"/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236"/>
      <c r="AF196" s="236"/>
      <c r="AG196" s="236"/>
      <c r="AH196" s="236"/>
      <c r="AI196" s="236"/>
      <c r="AJ196" s="236"/>
      <c r="AK196" s="236"/>
      <c r="AL196" s="236"/>
      <c r="AM196" s="236"/>
      <c r="AN196" s="236"/>
      <c r="AO196" s="236"/>
      <c r="AP196" s="236"/>
      <c r="AQ196" s="236"/>
      <c r="AR196" s="236"/>
      <c r="AS196" s="236"/>
      <c r="AT196" s="236"/>
      <c r="AU196" s="236"/>
      <c r="AV196" s="236"/>
      <c r="AW196" s="236"/>
      <c r="AX196" s="236"/>
      <c r="AY196" s="236"/>
      <c r="AZ196" s="236"/>
      <c r="BA196" s="236"/>
      <c r="BB196" s="236"/>
      <c r="BC196" s="236"/>
      <c r="BD196" s="236"/>
    </row>
    <row r="197" spans="1:56" x14ac:dyDescent="0.25">
      <c r="A197" s="236"/>
      <c r="B197" s="236"/>
      <c r="C197" s="236"/>
      <c r="D197" s="236"/>
      <c r="E197" s="236"/>
      <c r="F197" s="236"/>
      <c r="G197" s="236"/>
      <c r="H197" s="236"/>
      <c r="I197" s="236"/>
      <c r="J197" s="236"/>
      <c r="K197" s="236"/>
      <c r="L197" s="236"/>
      <c r="M197" s="236"/>
      <c r="N197" s="236"/>
      <c r="O197" s="236"/>
      <c r="P197" s="236"/>
      <c r="Q197" s="236"/>
      <c r="R197" s="236"/>
      <c r="S197" s="236"/>
      <c r="T197" s="236"/>
      <c r="U197" s="236"/>
      <c r="V197" s="236"/>
      <c r="W197" s="236"/>
      <c r="X197" s="236"/>
      <c r="Y197" s="236"/>
      <c r="Z197" s="236"/>
      <c r="AA197" s="236"/>
      <c r="AB197" s="236"/>
      <c r="AC197" s="236"/>
      <c r="AD197" s="236"/>
      <c r="AE197" s="236"/>
      <c r="AF197" s="236"/>
      <c r="AG197" s="236"/>
      <c r="AH197" s="236"/>
      <c r="AI197" s="236"/>
      <c r="AJ197" s="236"/>
      <c r="AK197" s="236"/>
      <c r="AL197" s="236"/>
      <c r="AM197" s="236"/>
      <c r="AN197" s="236"/>
      <c r="AO197" s="236"/>
      <c r="AP197" s="236"/>
      <c r="AQ197" s="236"/>
      <c r="AR197" s="236"/>
      <c r="AS197" s="236"/>
      <c r="AT197" s="236"/>
      <c r="AU197" s="236"/>
      <c r="AV197" s="236"/>
      <c r="AW197" s="236"/>
      <c r="AX197" s="236"/>
      <c r="AY197" s="236"/>
      <c r="AZ197" s="236"/>
      <c r="BA197" s="236"/>
      <c r="BB197" s="236"/>
      <c r="BC197" s="236"/>
      <c r="BD197" s="236"/>
    </row>
    <row r="198" spans="1:56" x14ac:dyDescent="0.25">
      <c r="A198" s="236"/>
      <c r="B198" s="236"/>
      <c r="C198" s="236"/>
      <c r="D198" s="236"/>
      <c r="E198" s="236"/>
      <c r="F198" s="236"/>
      <c r="G198" s="236"/>
      <c r="H198" s="236"/>
      <c r="I198" s="236"/>
      <c r="J198" s="236"/>
      <c r="K198" s="236"/>
      <c r="L198" s="236"/>
      <c r="M198" s="236"/>
      <c r="N198" s="236"/>
      <c r="O198" s="236"/>
      <c r="P198" s="236"/>
      <c r="Q198" s="236"/>
      <c r="R198" s="236"/>
      <c r="S198" s="236"/>
      <c r="T198" s="236"/>
      <c r="U198" s="236"/>
      <c r="V198" s="236"/>
      <c r="W198" s="236"/>
      <c r="X198" s="236"/>
      <c r="Y198" s="236"/>
      <c r="Z198" s="236"/>
      <c r="AA198" s="236"/>
      <c r="AB198" s="236"/>
      <c r="AC198" s="236"/>
      <c r="AD198" s="236"/>
      <c r="AE198" s="236"/>
      <c r="AF198" s="236"/>
      <c r="AG198" s="236"/>
      <c r="AH198" s="236"/>
      <c r="AI198" s="236"/>
      <c r="AJ198" s="236"/>
      <c r="AK198" s="236"/>
      <c r="AL198" s="236"/>
      <c r="AM198" s="236"/>
      <c r="AN198" s="236"/>
      <c r="AO198" s="236"/>
      <c r="AP198" s="236"/>
      <c r="AQ198" s="236"/>
      <c r="AR198" s="236"/>
      <c r="AS198" s="236"/>
      <c r="AT198" s="236"/>
      <c r="AU198" s="236"/>
      <c r="AV198" s="236"/>
      <c r="AW198" s="236"/>
      <c r="AX198" s="236"/>
      <c r="AY198" s="236"/>
      <c r="AZ198" s="236"/>
      <c r="BA198" s="236"/>
      <c r="BB198" s="236"/>
      <c r="BC198" s="236"/>
      <c r="BD198" s="236"/>
    </row>
    <row r="199" spans="1:56" x14ac:dyDescent="0.25">
      <c r="A199" s="236"/>
      <c r="B199" s="236"/>
      <c r="C199" s="236"/>
      <c r="D199" s="236"/>
      <c r="E199" s="236"/>
      <c r="F199" s="236"/>
      <c r="G199" s="236"/>
      <c r="H199" s="236"/>
      <c r="I199" s="236"/>
      <c r="J199" s="236"/>
      <c r="K199" s="236"/>
      <c r="L199" s="236"/>
      <c r="M199" s="236"/>
      <c r="N199" s="236"/>
      <c r="O199" s="236"/>
      <c r="P199" s="236"/>
      <c r="Q199" s="236"/>
      <c r="R199" s="236"/>
      <c r="S199" s="236"/>
      <c r="T199" s="236"/>
      <c r="U199" s="236"/>
      <c r="V199" s="236"/>
      <c r="W199" s="236"/>
      <c r="X199" s="236"/>
      <c r="Y199" s="236"/>
      <c r="Z199" s="236"/>
      <c r="AA199" s="236"/>
      <c r="AB199" s="236"/>
      <c r="AC199" s="236"/>
      <c r="AD199" s="236"/>
      <c r="AE199" s="236"/>
      <c r="AF199" s="236"/>
      <c r="AG199" s="236"/>
      <c r="AH199" s="236"/>
      <c r="AI199" s="236"/>
      <c r="AJ199" s="236"/>
      <c r="AK199" s="236"/>
      <c r="AL199" s="236"/>
      <c r="AM199" s="236"/>
      <c r="AN199" s="236"/>
      <c r="AO199" s="236"/>
      <c r="AP199" s="236"/>
      <c r="AQ199" s="236"/>
      <c r="AR199" s="236"/>
      <c r="AS199" s="236"/>
      <c r="AT199" s="236"/>
      <c r="AU199" s="236"/>
      <c r="AV199" s="236"/>
      <c r="AW199" s="236"/>
      <c r="AX199" s="236"/>
      <c r="AY199" s="236"/>
      <c r="AZ199" s="236"/>
      <c r="BA199" s="236"/>
      <c r="BB199" s="236"/>
      <c r="BC199" s="236"/>
      <c r="BD199" s="236"/>
    </row>
    <row r="200" spans="1:56" x14ac:dyDescent="0.25">
      <c r="A200" s="236"/>
      <c r="B200" s="236"/>
      <c r="C200" s="236"/>
      <c r="D200" s="236"/>
      <c r="E200" s="236"/>
      <c r="F200" s="236"/>
      <c r="G200" s="236"/>
      <c r="H200" s="236"/>
      <c r="I200" s="236"/>
      <c r="J200" s="236"/>
      <c r="K200" s="236"/>
      <c r="L200" s="236"/>
      <c r="M200" s="236"/>
      <c r="N200" s="236"/>
      <c r="O200" s="236"/>
      <c r="P200" s="236"/>
      <c r="Q200" s="236"/>
      <c r="R200" s="236"/>
      <c r="S200" s="236"/>
      <c r="T200" s="236"/>
      <c r="U200" s="236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236"/>
      <c r="AF200" s="236"/>
      <c r="AG200" s="236"/>
      <c r="AH200" s="236"/>
      <c r="AI200" s="236"/>
      <c r="AJ200" s="236"/>
      <c r="AK200" s="236"/>
      <c r="AL200" s="236"/>
      <c r="AM200" s="236"/>
      <c r="AN200" s="236"/>
      <c r="AO200" s="236"/>
      <c r="AP200" s="236"/>
      <c r="AQ200" s="236"/>
      <c r="AR200" s="236"/>
      <c r="AS200" s="236"/>
      <c r="AT200" s="236"/>
      <c r="AU200" s="236"/>
      <c r="AV200" s="236"/>
      <c r="AW200" s="236"/>
      <c r="AX200" s="236"/>
      <c r="AY200" s="236"/>
      <c r="AZ200" s="236"/>
      <c r="BA200" s="236"/>
      <c r="BB200" s="236"/>
      <c r="BC200" s="236"/>
      <c r="BD200" s="236"/>
    </row>
    <row r="201" spans="1:56" x14ac:dyDescent="0.25">
      <c r="A201" s="236"/>
      <c r="B201" s="236"/>
      <c r="C201" s="236"/>
      <c r="D201" s="236"/>
      <c r="E201" s="236"/>
      <c r="F201" s="236"/>
      <c r="G201" s="236"/>
      <c r="H201" s="236"/>
      <c r="I201" s="236"/>
      <c r="J201" s="236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236"/>
      <c r="AF201" s="236"/>
      <c r="AG201" s="236"/>
      <c r="AH201" s="236"/>
      <c r="AI201" s="236"/>
      <c r="AJ201" s="236"/>
      <c r="AK201" s="236"/>
      <c r="AL201" s="236"/>
      <c r="AM201" s="236"/>
      <c r="AN201" s="236"/>
      <c r="AO201" s="236"/>
      <c r="AP201" s="236"/>
      <c r="AQ201" s="236"/>
      <c r="AR201" s="236"/>
      <c r="AS201" s="236"/>
      <c r="AT201" s="236"/>
      <c r="AU201" s="236"/>
      <c r="AV201" s="236"/>
      <c r="AW201" s="236"/>
      <c r="AX201" s="236"/>
      <c r="AY201" s="236"/>
      <c r="AZ201" s="236"/>
      <c r="BA201" s="236"/>
      <c r="BB201" s="236"/>
      <c r="BC201" s="236"/>
      <c r="BD201" s="236"/>
    </row>
    <row r="202" spans="1:56" x14ac:dyDescent="0.25">
      <c r="A202" s="236"/>
      <c r="B202" s="236"/>
      <c r="C202" s="236"/>
      <c r="D202" s="236"/>
      <c r="E202" s="236"/>
      <c r="F202" s="236"/>
      <c r="G202" s="236"/>
      <c r="H202" s="236"/>
      <c r="I202" s="236"/>
      <c r="J202" s="236"/>
      <c r="K202" s="236"/>
      <c r="L202" s="236"/>
      <c r="M202" s="236"/>
      <c r="N202" s="236"/>
      <c r="O202" s="236"/>
      <c r="P202" s="236"/>
      <c r="Q202" s="236"/>
      <c r="R202" s="236"/>
      <c r="S202" s="236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  <c r="AF202" s="236"/>
      <c r="AG202" s="236"/>
      <c r="AH202" s="236"/>
      <c r="AI202" s="236"/>
      <c r="AJ202" s="236"/>
      <c r="AK202" s="236"/>
      <c r="AL202" s="236"/>
      <c r="AM202" s="236"/>
      <c r="AN202" s="236"/>
      <c r="AO202" s="236"/>
      <c r="AP202" s="236"/>
      <c r="AQ202" s="236"/>
      <c r="AR202" s="236"/>
      <c r="AS202" s="236"/>
      <c r="AT202" s="236"/>
      <c r="AU202" s="236"/>
      <c r="AV202" s="236"/>
      <c r="AW202" s="236"/>
      <c r="AX202" s="236"/>
      <c r="AY202" s="236"/>
      <c r="AZ202" s="236"/>
      <c r="BA202" s="236"/>
      <c r="BB202" s="236"/>
      <c r="BC202" s="236"/>
      <c r="BD202" s="236"/>
    </row>
    <row r="203" spans="1:56" x14ac:dyDescent="0.25">
      <c r="A203" s="236"/>
      <c r="B203" s="236"/>
      <c r="C203" s="236"/>
      <c r="D203" s="236"/>
      <c r="E203" s="236"/>
      <c r="F203" s="236"/>
      <c r="G203" s="236"/>
      <c r="H203" s="236"/>
      <c r="I203" s="236"/>
      <c r="J203" s="236"/>
      <c r="K203" s="236"/>
      <c r="L203" s="236"/>
      <c r="M203" s="236"/>
      <c r="N203" s="236"/>
      <c r="O203" s="236"/>
      <c r="P203" s="236"/>
      <c r="Q203" s="236"/>
      <c r="R203" s="236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6"/>
      <c r="AO203" s="236"/>
      <c r="AP203" s="236"/>
      <c r="AQ203" s="236"/>
      <c r="AR203" s="236"/>
      <c r="AS203" s="236"/>
      <c r="AT203" s="236"/>
      <c r="AU203" s="236"/>
      <c r="AV203" s="236"/>
      <c r="AW203" s="236"/>
      <c r="AX203" s="236"/>
      <c r="AY203" s="236"/>
      <c r="AZ203" s="236"/>
      <c r="BA203" s="236"/>
      <c r="BB203" s="236"/>
      <c r="BC203" s="236"/>
      <c r="BD203" s="236"/>
    </row>
    <row r="204" spans="1:56" x14ac:dyDescent="0.25">
      <c r="A204" s="236"/>
      <c r="B204" s="236"/>
      <c r="C204" s="236"/>
      <c r="D204" s="236"/>
      <c r="E204" s="236"/>
      <c r="F204" s="236"/>
      <c r="G204" s="236"/>
      <c r="H204" s="236"/>
      <c r="I204" s="236"/>
      <c r="J204" s="236"/>
      <c r="K204" s="236"/>
      <c r="L204" s="236"/>
      <c r="M204" s="236"/>
      <c r="N204" s="236"/>
      <c r="O204" s="236"/>
      <c r="P204" s="236"/>
      <c r="Q204" s="236"/>
      <c r="R204" s="236"/>
      <c r="S204" s="236"/>
      <c r="T204" s="236"/>
      <c r="U204" s="236"/>
      <c r="V204" s="236"/>
      <c r="W204" s="236"/>
      <c r="X204" s="236"/>
      <c r="Y204" s="236"/>
      <c r="Z204" s="236"/>
      <c r="AA204" s="236"/>
      <c r="AB204" s="236"/>
      <c r="AC204" s="236"/>
      <c r="AD204" s="236"/>
      <c r="AE204" s="236"/>
      <c r="AF204" s="236"/>
      <c r="AG204" s="236"/>
      <c r="AH204" s="236"/>
      <c r="AI204" s="236"/>
      <c r="AJ204" s="236"/>
      <c r="AK204" s="236"/>
      <c r="AL204" s="236"/>
      <c r="AM204" s="236"/>
      <c r="AN204" s="236"/>
      <c r="AO204" s="236"/>
      <c r="AP204" s="236"/>
      <c r="AQ204" s="236"/>
      <c r="AR204" s="236"/>
      <c r="AS204" s="236"/>
      <c r="AT204" s="236"/>
      <c r="AU204" s="236"/>
      <c r="AV204" s="236"/>
      <c r="AW204" s="236"/>
      <c r="AX204" s="236"/>
      <c r="AY204" s="236"/>
      <c r="AZ204" s="236"/>
      <c r="BA204" s="236"/>
      <c r="BB204" s="236"/>
      <c r="BC204" s="236"/>
      <c r="BD204" s="236"/>
    </row>
    <row r="205" spans="1:56" x14ac:dyDescent="0.25">
      <c r="A205" s="236"/>
      <c r="B205" s="236"/>
      <c r="C205" s="236"/>
      <c r="D205" s="236"/>
      <c r="E205" s="236"/>
      <c r="F205" s="236"/>
      <c r="G205" s="236"/>
      <c r="H205" s="236"/>
      <c r="I205" s="236"/>
      <c r="J205" s="236"/>
      <c r="K205" s="236"/>
      <c r="L205" s="236"/>
      <c r="M205" s="236"/>
      <c r="N205" s="236"/>
      <c r="O205" s="236"/>
      <c r="P205" s="236"/>
      <c r="Q205" s="236"/>
      <c r="R205" s="236"/>
      <c r="S205" s="236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6"/>
      <c r="AG205" s="236"/>
      <c r="AH205" s="236"/>
      <c r="AI205" s="236"/>
      <c r="AJ205" s="236"/>
      <c r="AK205" s="236"/>
      <c r="AL205" s="236"/>
      <c r="AM205" s="236"/>
      <c r="AN205" s="236"/>
      <c r="AO205" s="236"/>
      <c r="AP205" s="236"/>
      <c r="AQ205" s="236"/>
      <c r="AR205" s="236"/>
      <c r="AS205" s="236"/>
      <c r="AT205" s="236"/>
      <c r="AU205" s="236"/>
      <c r="AV205" s="236"/>
      <c r="AW205" s="236"/>
      <c r="AX205" s="236"/>
      <c r="AY205" s="236"/>
      <c r="AZ205" s="236"/>
      <c r="BA205" s="236"/>
      <c r="BB205" s="236"/>
      <c r="BC205" s="236"/>
      <c r="BD205" s="236"/>
    </row>
    <row r="206" spans="1:56" x14ac:dyDescent="0.25">
      <c r="A206" s="236"/>
      <c r="B206" s="236"/>
      <c r="C206" s="236"/>
      <c r="D206" s="236"/>
      <c r="E206" s="236"/>
      <c r="F206" s="236"/>
      <c r="G206" s="236"/>
      <c r="H206" s="236"/>
      <c r="I206" s="236"/>
      <c r="J206" s="236"/>
      <c r="K206" s="236"/>
      <c r="L206" s="236"/>
      <c r="M206" s="236"/>
      <c r="N206" s="236"/>
      <c r="O206" s="236"/>
      <c r="P206" s="236"/>
      <c r="Q206" s="236"/>
      <c r="R206" s="236"/>
      <c r="S206" s="236"/>
      <c r="T206" s="236"/>
      <c r="U206" s="236"/>
      <c r="V206" s="236"/>
      <c r="W206" s="236"/>
      <c r="X206" s="236"/>
      <c r="Y206" s="236"/>
      <c r="Z206" s="236"/>
      <c r="AA206" s="236"/>
      <c r="AB206" s="236"/>
      <c r="AC206" s="236"/>
      <c r="AD206" s="236"/>
      <c r="AE206" s="236"/>
      <c r="AF206" s="236"/>
      <c r="AG206" s="236"/>
      <c r="AH206" s="236"/>
      <c r="AI206" s="236"/>
      <c r="AJ206" s="236"/>
      <c r="AK206" s="236"/>
      <c r="AL206" s="236"/>
      <c r="AM206" s="236"/>
      <c r="AN206" s="236"/>
      <c r="AO206" s="236"/>
      <c r="AP206" s="236"/>
      <c r="AQ206" s="236"/>
      <c r="AR206" s="236"/>
      <c r="AS206" s="236"/>
      <c r="AT206" s="236"/>
      <c r="AU206" s="236"/>
      <c r="AV206" s="236"/>
      <c r="AW206" s="236"/>
      <c r="AX206" s="236"/>
      <c r="AY206" s="236"/>
      <c r="AZ206" s="236"/>
      <c r="BA206" s="236"/>
      <c r="BB206" s="236"/>
      <c r="BC206" s="236"/>
      <c r="BD206" s="236"/>
    </row>
    <row r="207" spans="1:56" x14ac:dyDescent="0.25">
      <c r="A207" s="236"/>
      <c r="B207" s="236"/>
      <c r="C207" s="236"/>
      <c r="D207" s="236"/>
      <c r="E207" s="236"/>
      <c r="F207" s="236"/>
      <c r="G207" s="236"/>
      <c r="H207" s="236"/>
      <c r="I207" s="236"/>
      <c r="J207" s="236"/>
      <c r="K207" s="236"/>
      <c r="L207" s="236"/>
      <c r="M207" s="236"/>
      <c r="N207" s="236"/>
      <c r="O207" s="236"/>
      <c r="P207" s="236"/>
      <c r="Q207" s="236"/>
      <c r="R207" s="236"/>
      <c r="S207" s="236"/>
      <c r="T207" s="236"/>
      <c r="U207" s="236"/>
      <c r="V207" s="236"/>
      <c r="W207" s="236"/>
      <c r="X207" s="236"/>
      <c r="Y207" s="236"/>
      <c r="Z207" s="236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  <c r="AU207" s="236"/>
      <c r="AV207" s="236"/>
      <c r="AW207" s="236"/>
      <c r="AX207" s="236"/>
      <c r="AY207" s="236"/>
      <c r="AZ207" s="236"/>
      <c r="BA207" s="236"/>
      <c r="BB207" s="236"/>
      <c r="BC207" s="236"/>
      <c r="BD207" s="236"/>
    </row>
    <row r="208" spans="1:56" x14ac:dyDescent="0.25">
      <c r="A208" s="236"/>
      <c r="B208" s="236"/>
      <c r="C208" s="236"/>
      <c r="D208" s="236"/>
      <c r="E208" s="236"/>
      <c r="F208" s="236"/>
      <c r="G208" s="236"/>
      <c r="H208" s="236"/>
      <c r="I208" s="236"/>
      <c r="J208" s="236"/>
      <c r="K208" s="236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6"/>
      <c r="AE208" s="236"/>
      <c r="AF208" s="236"/>
      <c r="AG208" s="236"/>
      <c r="AH208" s="236"/>
      <c r="AI208" s="236"/>
      <c r="AJ208" s="236"/>
      <c r="AK208" s="236"/>
      <c r="AL208" s="236"/>
      <c r="AM208" s="236"/>
      <c r="AN208" s="236"/>
      <c r="AO208" s="236"/>
      <c r="AP208" s="236"/>
      <c r="AQ208" s="236"/>
      <c r="AR208" s="236"/>
      <c r="AS208" s="236"/>
      <c r="AT208" s="236"/>
      <c r="AU208" s="236"/>
      <c r="AV208" s="236"/>
      <c r="AW208" s="236"/>
      <c r="AX208" s="236"/>
      <c r="AY208" s="236"/>
      <c r="AZ208" s="236"/>
      <c r="BA208" s="236"/>
      <c r="BB208" s="236"/>
      <c r="BC208" s="236"/>
      <c r="BD208" s="236"/>
    </row>
    <row r="209" spans="1:56" x14ac:dyDescent="0.25">
      <c r="A209" s="236"/>
      <c r="B209" s="236"/>
      <c r="C209" s="236"/>
      <c r="D209" s="236"/>
      <c r="E209" s="236"/>
      <c r="F209" s="236"/>
      <c r="G209" s="236"/>
      <c r="H209" s="236"/>
      <c r="I209" s="236"/>
      <c r="J209" s="236"/>
      <c r="K209" s="236"/>
      <c r="L209" s="236"/>
      <c r="M209" s="236"/>
      <c r="N209" s="236"/>
      <c r="O209" s="236"/>
      <c r="P209" s="236"/>
      <c r="Q209" s="236"/>
      <c r="R209" s="236"/>
      <c r="S209" s="236"/>
      <c r="T209" s="236"/>
      <c r="U209" s="236"/>
      <c r="V209" s="236"/>
      <c r="W209" s="236"/>
      <c r="X209" s="236"/>
      <c r="Y209" s="236"/>
      <c r="Z209" s="236"/>
      <c r="AA209" s="236"/>
      <c r="AB209" s="236"/>
      <c r="AC209" s="236"/>
      <c r="AD209" s="236"/>
      <c r="AE209" s="236"/>
      <c r="AF209" s="236"/>
      <c r="AG209" s="236"/>
      <c r="AH209" s="236"/>
      <c r="AI209" s="236"/>
      <c r="AJ209" s="236"/>
      <c r="AK209" s="236"/>
      <c r="AL209" s="236"/>
      <c r="AM209" s="236"/>
      <c r="AN209" s="236"/>
      <c r="AO209" s="236"/>
      <c r="AP209" s="236"/>
      <c r="AQ209" s="236"/>
      <c r="AR209" s="236"/>
      <c r="AS209" s="236"/>
      <c r="AT209" s="236"/>
      <c r="AU209" s="236"/>
      <c r="AV209" s="236"/>
      <c r="AW209" s="236"/>
      <c r="AX209" s="236"/>
      <c r="AY209" s="236"/>
      <c r="AZ209" s="236"/>
      <c r="BA209" s="236"/>
      <c r="BB209" s="236"/>
      <c r="BC209" s="236"/>
      <c r="BD209" s="236"/>
    </row>
    <row r="210" spans="1:56" x14ac:dyDescent="0.25">
      <c r="A210" s="236"/>
      <c r="B210" s="236"/>
      <c r="C210" s="236"/>
      <c r="D210" s="236"/>
      <c r="E210" s="236"/>
      <c r="F210" s="236"/>
      <c r="G210" s="236"/>
      <c r="H210" s="236"/>
      <c r="I210" s="236"/>
      <c r="J210" s="236"/>
      <c r="K210" s="236"/>
      <c r="L210" s="236"/>
      <c r="M210" s="236"/>
      <c r="N210" s="236"/>
      <c r="O210" s="236"/>
      <c r="P210" s="236"/>
      <c r="Q210" s="236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36"/>
      <c r="AD210" s="236"/>
      <c r="AE210" s="236"/>
      <c r="AF210" s="236"/>
      <c r="AG210" s="236"/>
      <c r="AH210" s="236"/>
      <c r="AI210" s="236"/>
      <c r="AJ210" s="236"/>
      <c r="AK210" s="236"/>
      <c r="AL210" s="236"/>
      <c r="AM210" s="236"/>
      <c r="AN210" s="236"/>
      <c r="AO210" s="236"/>
      <c r="AP210" s="236"/>
      <c r="AQ210" s="236"/>
      <c r="AR210" s="236"/>
      <c r="AS210" s="236"/>
      <c r="AT210" s="236"/>
      <c r="AU210" s="236"/>
      <c r="AV210" s="236"/>
      <c r="AW210" s="236"/>
      <c r="AX210" s="236"/>
      <c r="AY210" s="236"/>
      <c r="AZ210" s="236"/>
      <c r="BA210" s="236"/>
      <c r="BB210" s="236"/>
      <c r="BC210" s="236"/>
      <c r="BD210" s="236"/>
    </row>
    <row r="211" spans="1:56" x14ac:dyDescent="0.25">
      <c r="A211" s="236"/>
      <c r="B211" s="236"/>
      <c r="C211" s="236"/>
      <c r="D211" s="236"/>
      <c r="E211" s="236"/>
      <c r="F211" s="236"/>
      <c r="G211" s="236"/>
      <c r="H211" s="236"/>
      <c r="I211" s="236"/>
      <c r="J211" s="236"/>
      <c r="K211" s="236"/>
      <c r="L211" s="236"/>
      <c r="M211" s="236"/>
      <c r="N211" s="236"/>
      <c r="O211" s="236"/>
      <c r="P211" s="236"/>
      <c r="Q211" s="236"/>
      <c r="R211" s="236"/>
      <c r="S211" s="236"/>
      <c r="T211" s="236"/>
      <c r="U211" s="236"/>
      <c r="V211" s="236"/>
      <c r="W211" s="236"/>
      <c r="X211" s="236"/>
      <c r="Y211" s="236"/>
      <c r="Z211" s="236"/>
      <c r="AA211" s="236"/>
      <c r="AB211" s="236"/>
      <c r="AC211" s="236"/>
      <c r="AD211" s="236"/>
      <c r="AE211" s="236"/>
      <c r="AF211" s="236"/>
      <c r="AG211" s="236"/>
      <c r="AH211" s="236"/>
      <c r="AI211" s="236"/>
      <c r="AJ211" s="236"/>
      <c r="AK211" s="236"/>
      <c r="AL211" s="236"/>
      <c r="AM211" s="236"/>
      <c r="AN211" s="236"/>
      <c r="AO211" s="236"/>
      <c r="AP211" s="236"/>
      <c r="AQ211" s="236"/>
      <c r="AR211" s="236"/>
      <c r="AS211" s="236"/>
      <c r="AT211" s="236"/>
      <c r="AU211" s="236"/>
      <c r="AV211" s="236"/>
      <c r="AW211" s="236"/>
      <c r="AX211" s="236"/>
      <c r="AY211" s="236"/>
      <c r="AZ211" s="236"/>
      <c r="BA211" s="236"/>
      <c r="BB211" s="236"/>
      <c r="BC211" s="236"/>
      <c r="BD211" s="236"/>
    </row>
    <row r="212" spans="1:56" x14ac:dyDescent="0.25">
      <c r="A212" s="236"/>
      <c r="B212" s="236"/>
      <c r="C212" s="236"/>
      <c r="D212" s="236"/>
      <c r="E212" s="236"/>
      <c r="F212" s="236"/>
      <c r="G212" s="236"/>
      <c r="H212" s="236"/>
      <c r="I212" s="236"/>
      <c r="J212" s="236"/>
      <c r="K212" s="236"/>
      <c r="L212" s="236"/>
      <c r="M212" s="236"/>
      <c r="N212" s="236"/>
      <c r="O212" s="236"/>
      <c r="P212" s="236"/>
      <c r="Q212" s="236"/>
      <c r="R212" s="236"/>
      <c r="S212" s="236"/>
      <c r="T212" s="236"/>
      <c r="U212" s="236"/>
      <c r="V212" s="236"/>
      <c r="W212" s="236"/>
      <c r="X212" s="236"/>
      <c r="Y212" s="236"/>
      <c r="Z212" s="236"/>
      <c r="AA212" s="236"/>
      <c r="AB212" s="236"/>
      <c r="AC212" s="236"/>
      <c r="AD212" s="236"/>
      <c r="AE212" s="236"/>
      <c r="AF212" s="236"/>
      <c r="AG212" s="236"/>
      <c r="AH212" s="236"/>
      <c r="AI212" s="236"/>
      <c r="AJ212" s="236"/>
      <c r="AK212" s="236"/>
      <c r="AL212" s="236"/>
      <c r="AM212" s="236"/>
      <c r="AN212" s="236"/>
      <c r="AO212" s="236"/>
      <c r="AP212" s="236"/>
      <c r="AQ212" s="236"/>
      <c r="AR212" s="236"/>
      <c r="AS212" s="236"/>
      <c r="AT212" s="236"/>
      <c r="AU212" s="236"/>
      <c r="AV212" s="236"/>
      <c r="AW212" s="236"/>
      <c r="AX212" s="236"/>
      <c r="AY212" s="236"/>
      <c r="AZ212" s="236"/>
      <c r="BA212" s="236"/>
      <c r="BB212" s="236"/>
      <c r="BC212" s="236"/>
      <c r="BD212" s="236"/>
    </row>
    <row r="213" spans="1:56" x14ac:dyDescent="0.25">
      <c r="A213" s="236"/>
      <c r="B213" s="236"/>
      <c r="C213" s="236"/>
      <c r="D213" s="236"/>
      <c r="E213" s="236"/>
      <c r="F213" s="236"/>
      <c r="G213" s="236"/>
      <c r="H213" s="236"/>
      <c r="I213" s="236"/>
      <c r="J213" s="236"/>
      <c r="K213" s="236"/>
      <c r="L213" s="236"/>
      <c r="M213" s="236"/>
      <c r="N213" s="236"/>
      <c r="O213" s="236"/>
      <c r="P213" s="236"/>
      <c r="Q213" s="236"/>
      <c r="R213" s="236"/>
      <c r="S213" s="236"/>
      <c r="T213" s="236"/>
      <c r="U213" s="236"/>
      <c r="V213" s="236"/>
      <c r="W213" s="236"/>
      <c r="X213" s="236"/>
      <c r="Y213" s="236"/>
      <c r="Z213" s="236"/>
      <c r="AA213" s="236"/>
      <c r="AB213" s="236"/>
      <c r="AC213" s="236"/>
      <c r="AD213" s="236"/>
      <c r="AE213" s="236"/>
      <c r="AF213" s="236"/>
      <c r="AG213" s="236"/>
      <c r="AH213" s="236"/>
      <c r="AI213" s="236"/>
      <c r="AJ213" s="236"/>
      <c r="AK213" s="236"/>
      <c r="AL213" s="236"/>
      <c r="AM213" s="236"/>
      <c r="AN213" s="236"/>
      <c r="AO213" s="236"/>
      <c r="AP213" s="236"/>
      <c r="AQ213" s="236"/>
      <c r="AR213" s="236"/>
      <c r="AS213" s="236"/>
      <c r="AT213" s="236"/>
      <c r="AU213" s="236"/>
      <c r="AV213" s="236"/>
      <c r="AW213" s="236"/>
      <c r="AX213" s="236"/>
      <c r="AY213" s="236"/>
      <c r="AZ213" s="236"/>
      <c r="BA213" s="236"/>
      <c r="BB213" s="236"/>
      <c r="BC213" s="236"/>
      <c r="BD213" s="236"/>
    </row>
    <row r="214" spans="1:56" x14ac:dyDescent="0.25">
      <c r="A214" s="236"/>
      <c r="B214" s="236"/>
      <c r="C214" s="236"/>
      <c r="D214" s="236"/>
      <c r="E214" s="236"/>
      <c r="F214" s="236"/>
      <c r="G214" s="236"/>
      <c r="H214" s="236"/>
      <c r="I214" s="236"/>
      <c r="J214" s="236"/>
      <c r="K214" s="236"/>
      <c r="L214" s="236"/>
      <c r="M214" s="236"/>
      <c r="N214" s="236"/>
      <c r="O214" s="236"/>
      <c r="P214" s="236"/>
      <c r="Q214" s="236"/>
      <c r="R214" s="236"/>
      <c r="S214" s="236"/>
      <c r="T214" s="236"/>
      <c r="U214" s="236"/>
      <c r="V214" s="236"/>
      <c r="W214" s="236"/>
      <c r="X214" s="236"/>
      <c r="Y214" s="236"/>
      <c r="Z214" s="236"/>
      <c r="AA214" s="236"/>
      <c r="AB214" s="236"/>
      <c r="AC214" s="236"/>
      <c r="AD214" s="236"/>
      <c r="AE214" s="236"/>
      <c r="AF214" s="236"/>
      <c r="AG214" s="236"/>
      <c r="AH214" s="236"/>
      <c r="AI214" s="236"/>
      <c r="AJ214" s="236"/>
      <c r="AK214" s="236"/>
      <c r="AL214" s="236"/>
      <c r="AM214" s="236"/>
      <c r="AN214" s="236"/>
      <c r="AO214" s="236"/>
      <c r="AP214" s="236"/>
      <c r="AQ214" s="236"/>
      <c r="AR214" s="236"/>
      <c r="AS214" s="236"/>
      <c r="AT214" s="236"/>
      <c r="AU214" s="236"/>
      <c r="AV214" s="236"/>
      <c r="AW214" s="236"/>
      <c r="AX214" s="236"/>
      <c r="AY214" s="236"/>
      <c r="AZ214" s="236"/>
      <c r="BA214" s="236"/>
      <c r="BB214" s="236"/>
      <c r="BC214" s="236"/>
      <c r="BD214" s="236"/>
    </row>
    <row r="215" spans="1:56" x14ac:dyDescent="0.25">
      <c r="A215" s="236"/>
      <c r="B215" s="236"/>
      <c r="C215" s="236"/>
      <c r="D215" s="236"/>
      <c r="E215" s="236"/>
      <c r="F215" s="236"/>
      <c r="G215" s="236"/>
      <c r="H215" s="236"/>
      <c r="I215" s="236"/>
      <c r="J215" s="236"/>
      <c r="K215" s="236"/>
      <c r="L215" s="236"/>
      <c r="M215" s="236"/>
      <c r="N215" s="236"/>
      <c r="O215" s="236"/>
      <c r="P215" s="236"/>
      <c r="Q215" s="236"/>
      <c r="R215" s="236"/>
      <c r="S215" s="236"/>
      <c r="T215" s="236"/>
      <c r="U215" s="236"/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6"/>
      <c r="AK215" s="236"/>
      <c r="AL215" s="236"/>
      <c r="AM215" s="236"/>
      <c r="AN215" s="236"/>
      <c r="AO215" s="236"/>
      <c r="AP215" s="236"/>
      <c r="AQ215" s="236"/>
      <c r="AR215" s="236"/>
      <c r="AS215" s="236"/>
      <c r="AT215" s="236"/>
      <c r="AU215" s="236"/>
      <c r="AV215" s="236"/>
      <c r="AW215" s="236"/>
      <c r="AX215" s="236"/>
      <c r="AY215" s="236"/>
      <c r="AZ215" s="236"/>
      <c r="BA215" s="236"/>
      <c r="BB215" s="236"/>
      <c r="BC215" s="236"/>
      <c r="BD215" s="236"/>
    </row>
    <row r="216" spans="1:56" x14ac:dyDescent="0.25">
      <c r="A216" s="236"/>
      <c r="B216" s="236"/>
      <c r="C216" s="236"/>
      <c r="D216" s="236"/>
      <c r="E216" s="236"/>
      <c r="F216" s="236"/>
      <c r="G216" s="236"/>
      <c r="H216" s="236"/>
      <c r="I216" s="236"/>
      <c r="J216" s="236"/>
      <c r="K216" s="236"/>
      <c r="L216" s="236"/>
      <c r="M216" s="236"/>
      <c r="N216" s="236"/>
      <c r="O216" s="236"/>
      <c r="P216" s="236"/>
      <c r="Q216" s="236"/>
      <c r="R216" s="236"/>
      <c r="S216" s="236"/>
      <c r="T216" s="236"/>
      <c r="U216" s="236"/>
      <c r="V216" s="236"/>
      <c r="W216" s="236"/>
      <c r="X216" s="236"/>
      <c r="Y216" s="236"/>
      <c r="Z216" s="236"/>
      <c r="AA216" s="236"/>
      <c r="AB216" s="236"/>
      <c r="AC216" s="236"/>
      <c r="AD216" s="236"/>
      <c r="AE216" s="236"/>
      <c r="AF216" s="236"/>
      <c r="AG216" s="236"/>
      <c r="AH216" s="236"/>
      <c r="AI216" s="236"/>
      <c r="AJ216" s="236"/>
      <c r="AK216" s="236"/>
      <c r="AL216" s="236"/>
      <c r="AM216" s="236"/>
      <c r="AN216" s="236"/>
      <c r="AO216" s="236"/>
      <c r="AP216" s="236"/>
      <c r="AQ216" s="236"/>
      <c r="AR216" s="236"/>
      <c r="AS216" s="236"/>
      <c r="AT216" s="236"/>
      <c r="AU216" s="236"/>
      <c r="AV216" s="236"/>
      <c r="AW216" s="236"/>
      <c r="AX216" s="236"/>
      <c r="AY216" s="236"/>
      <c r="AZ216" s="236"/>
      <c r="BA216" s="236"/>
      <c r="BB216" s="236"/>
      <c r="BC216" s="236"/>
      <c r="BD216" s="236"/>
    </row>
    <row r="217" spans="1:56" x14ac:dyDescent="0.25">
      <c r="A217" s="236"/>
      <c r="B217" s="236"/>
      <c r="C217" s="236"/>
      <c r="D217" s="236"/>
      <c r="E217" s="236"/>
      <c r="F217" s="236"/>
      <c r="G217" s="236"/>
      <c r="H217" s="236"/>
      <c r="I217" s="236"/>
      <c r="J217" s="236"/>
      <c r="K217" s="236"/>
      <c r="L217" s="236"/>
      <c r="M217" s="236"/>
      <c r="N217" s="236"/>
      <c r="O217" s="236"/>
      <c r="P217" s="236"/>
      <c r="Q217" s="236"/>
      <c r="R217" s="236"/>
      <c r="S217" s="236"/>
      <c r="T217" s="236"/>
      <c r="U217" s="236"/>
      <c r="V217" s="236"/>
      <c r="W217" s="236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</row>
    <row r="218" spans="1:56" x14ac:dyDescent="0.25">
      <c r="A218" s="236"/>
      <c r="B218" s="236"/>
      <c r="C218" s="236"/>
      <c r="D218" s="236"/>
      <c r="E218" s="236"/>
      <c r="F218" s="236"/>
      <c r="G218" s="236"/>
      <c r="H218" s="236"/>
      <c r="I218" s="236"/>
      <c r="J218" s="236"/>
      <c r="K218" s="236"/>
      <c r="L218" s="236"/>
      <c r="M218" s="236"/>
      <c r="N218" s="236"/>
      <c r="O218" s="236"/>
      <c r="P218" s="236"/>
      <c r="Q218" s="236"/>
      <c r="R218" s="236"/>
      <c r="S218" s="236"/>
      <c r="T218" s="236"/>
      <c r="U218" s="236"/>
      <c r="V218" s="236"/>
      <c r="W218" s="236"/>
      <c r="X218" s="236"/>
      <c r="Y218" s="236"/>
      <c r="Z218" s="236"/>
      <c r="AA218" s="236"/>
      <c r="AB218" s="236"/>
      <c r="AC218" s="236"/>
      <c r="AD218" s="236"/>
      <c r="AE218" s="236"/>
      <c r="AF218" s="236"/>
      <c r="AG218" s="236"/>
      <c r="AH218" s="236"/>
      <c r="AI218" s="236"/>
      <c r="AJ218" s="236"/>
      <c r="AK218" s="236"/>
      <c r="AL218" s="236"/>
      <c r="AM218" s="236"/>
      <c r="AN218" s="236"/>
      <c r="AO218" s="236"/>
      <c r="AP218" s="236"/>
      <c r="AQ218" s="236"/>
      <c r="AR218" s="236"/>
      <c r="AS218" s="236"/>
      <c r="AT218" s="236"/>
      <c r="AU218" s="236"/>
      <c r="AV218" s="236"/>
      <c r="AW218" s="236"/>
      <c r="AX218" s="236"/>
      <c r="AY218" s="236"/>
      <c r="AZ218" s="236"/>
      <c r="BA218" s="236"/>
      <c r="BB218" s="236"/>
      <c r="BC218" s="236"/>
      <c r="BD218" s="236"/>
    </row>
    <row r="219" spans="1:56" x14ac:dyDescent="0.25">
      <c r="A219" s="236"/>
      <c r="B219" s="236"/>
      <c r="C219" s="236"/>
      <c r="D219" s="236"/>
      <c r="E219" s="236"/>
      <c r="F219" s="236"/>
      <c r="G219" s="236"/>
      <c r="H219" s="236"/>
      <c r="I219" s="236"/>
      <c r="J219" s="236"/>
      <c r="K219" s="236"/>
      <c r="L219" s="236"/>
      <c r="M219" s="236"/>
      <c r="N219" s="236"/>
      <c r="O219" s="236"/>
      <c r="P219" s="236"/>
      <c r="Q219" s="236"/>
      <c r="R219" s="236"/>
      <c r="S219" s="236"/>
      <c r="T219" s="236"/>
      <c r="U219" s="236"/>
      <c r="V219" s="236"/>
      <c r="W219" s="236"/>
      <c r="X219" s="236"/>
      <c r="Y219" s="236"/>
      <c r="Z219" s="236"/>
      <c r="AA219" s="236"/>
      <c r="AB219" s="236"/>
      <c r="AC219" s="236"/>
      <c r="AD219" s="236"/>
      <c r="AE219" s="236"/>
      <c r="AF219" s="236"/>
      <c r="AG219" s="236"/>
      <c r="AH219" s="236"/>
      <c r="AI219" s="236"/>
      <c r="AJ219" s="236"/>
      <c r="AK219" s="236"/>
      <c r="AL219" s="236"/>
      <c r="AM219" s="236"/>
      <c r="AN219" s="236"/>
      <c r="AO219" s="236"/>
      <c r="AP219" s="236"/>
      <c r="AQ219" s="236"/>
      <c r="AR219" s="236"/>
      <c r="AS219" s="236"/>
      <c r="AT219" s="236"/>
      <c r="AU219" s="236"/>
      <c r="AV219" s="236"/>
      <c r="AW219" s="236"/>
      <c r="AX219" s="236"/>
      <c r="AY219" s="236"/>
      <c r="AZ219" s="236"/>
      <c r="BA219" s="236"/>
      <c r="BB219" s="236"/>
      <c r="BC219" s="236"/>
      <c r="BD219" s="236"/>
    </row>
    <row r="220" spans="1:56" x14ac:dyDescent="0.25">
      <c r="A220" s="236"/>
      <c r="B220" s="236"/>
      <c r="C220" s="236"/>
      <c r="D220" s="236"/>
      <c r="E220" s="236"/>
      <c r="F220" s="236"/>
      <c r="G220" s="236"/>
      <c r="H220" s="236"/>
      <c r="I220" s="236"/>
      <c r="J220" s="236"/>
      <c r="K220" s="236"/>
      <c r="L220" s="236"/>
      <c r="M220" s="236"/>
      <c r="N220" s="236"/>
      <c r="O220" s="236"/>
      <c r="P220" s="236"/>
      <c r="Q220" s="236"/>
      <c r="R220" s="236"/>
      <c r="S220" s="236"/>
      <c r="T220" s="236"/>
      <c r="U220" s="236"/>
      <c r="V220" s="236"/>
      <c r="W220" s="236"/>
      <c r="X220" s="236"/>
      <c r="Y220" s="236"/>
      <c r="Z220" s="236"/>
      <c r="AA220" s="236"/>
      <c r="AB220" s="236"/>
      <c r="AC220" s="236"/>
      <c r="AD220" s="236"/>
      <c r="AE220" s="236"/>
      <c r="AF220" s="236"/>
      <c r="AG220" s="236"/>
      <c r="AH220" s="236"/>
      <c r="AI220" s="236"/>
      <c r="AJ220" s="236"/>
      <c r="AK220" s="236"/>
      <c r="AL220" s="236"/>
      <c r="AM220" s="236"/>
      <c r="AN220" s="236"/>
      <c r="AO220" s="236"/>
      <c r="AP220" s="236"/>
      <c r="AQ220" s="236"/>
      <c r="AR220" s="236"/>
      <c r="AS220" s="236"/>
      <c r="AT220" s="236"/>
      <c r="AU220" s="236"/>
      <c r="AV220" s="236"/>
      <c r="AW220" s="236"/>
      <c r="AX220" s="236"/>
      <c r="AY220" s="236"/>
      <c r="AZ220" s="236"/>
      <c r="BA220" s="236"/>
      <c r="BB220" s="236"/>
      <c r="BC220" s="236"/>
      <c r="BD220" s="236"/>
    </row>
    <row r="221" spans="1:56" x14ac:dyDescent="0.25">
      <c r="A221" s="236"/>
      <c r="B221" s="236"/>
      <c r="C221" s="236"/>
      <c r="D221" s="236"/>
      <c r="E221" s="236"/>
      <c r="F221" s="236"/>
      <c r="G221" s="236"/>
      <c r="H221" s="236"/>
      <c r="I221" s="236"/>
      <c r="J221" s="236"/>
      <c r="K221" s="236"/>
      <c r="L221" s="236"/>
      <c r="M221" s="236"/>
      <c r="N221" s="236"/>
      <c r="O221" s="236"/>
      <c r="P221" s="236"/>
      <c r="Q221" s="236"/>
      <c r="R221" s="236"/>
      <c r="S221" s="236"/>
      <c r="T221" s="236"/>
      <c r="U221" s="236"/>
      <c r="V221" s="236"/>
      <c r="W221" s="236"/>
      <c r="X221" s="236"/>
      <c r="Y221" s="236"/>
      <c r="Z221" s="236"/>
      <c r="AA221" s="236"/>
      <c r="AB221" s="236"/>
      <c r="AC221" s="236"/>
      <c r="AD221" s="236"/>
      <c r="AE221" s="236"/>
      <c r="AF221" s="236"/>
      <c r="AG221" s="236"/>
      <c r="AH221" s="236"/>
      <c r="AI221" s="236"/>
      <c r="AJ221" s="236"/>
      <c r="AK221" s="236"/>
      <c r="AL221" s="236"/>
      <c r="AM221" s="236"/>
      <c r="AN221" s="236"/>
      <c r="AO221" s="236"/>
      <c r="AP221" s="236"/>
      <c r="AQ221" s="236"/>
      <c r="AR221" s="236"/>
      <c r="AS221" s="236"/>
      <c r="AT221" s="236"/>
      <c r="AU221" s="236"/>
      <c r="AV221" s="236"/>
      <c r="AW221" s="236"/>
      <c r="AX221" s="236"/>
      <c r="AY221" s="236"/>
      <c r="AZ221" s="236"/>
      <c r="BA221" s="236"/>
      <c r="BB221" s="236"/>
      <c r="BC221" s="236"/>
      <c r="BD221" s="236"/>
    </row>
    <row r="222" spans="1:56" x14ac:dyDescent="0.25">
      <c r="A222" s="236"/>
      <c r="B222" s="236"/>
      <c r="C222" s="236"/>
      <c r="D222" s="236"/>
      <c r="E222" s="236"/>
      <c r="F222" s="236"/>
      <c r="G222" s="236"/>
      <c r="H222" s="236"/>
      <c r="I222" s="236"/>
      <c r="J222" s="236"/>
      <c r="K222" s="236"/>
      <c r="L222" s="236"/>
      <c r="M222" s="236"/>
      <c r="N222" s="236"/>
      <c r="O222" s="236"/>
      <c r="P222" s="236"/>
      <c r="Q222" s="236"/>
      <c r="R222" s="236"/>
      <c r="S222" s="236"/>
      <c r="T222" s="236"/>
      <c r="U222" s="236"/>
      <c r="V222" s="236"/>
      <c r="W222" s="236"/>
      <c r="X222" s="236"/>
      <c r="Y222" s="236"/>
      <c r="Z222" s="236"/>
      <c r="AA222" s="236"/>
      <c r="AB222" s="236"/>
      <c r="AC222" s="236"/>
      <c r="AD222" s="236"/>
      <c r="AE222" s="236"/>
      <c r="AF222" s="236"/>
      <c r="AG222" s="236"/>
      <c r="AH222" s="236"/>
      <c r="AI222" s="236"/>
      <c r="AJ222" s="236"/>
      <c r="AK222" s="236"/>
      <c r="AL222" s="236"/>
      <c r="AM222" s="236"/>
      <c r="AN222" s="236"/>
      <c r="AO222" s="236"/>
      <c r="AP222" s="236"/>
      <c r="AQ222" s="236"/>
      <c r="AR222" s="236"/>
      <c r="AS222" s="236"/>
      <c r="AT222" s="236"/>
      <c r="AU222" s="236"/>
      <c r="AV222" s="236"/>
      <c r="AW222" s="236"/>
      <c r="AX222" s="236"/>
      <c r="AY222" s="236"/>
      <c r="AZ222" s="236"/>
      <c r="BA222" s="236"/>
      <c r="BB222" s="236"/>
      <c r="BC222" s="236"/>
      <c r="BD222" s="236"/>
    </row>
    <row r="223" spans="1:56" x14ac:dyDescent="0.25">
      <c r="A223" s="236"/>
      <c r="B223" s="236"/>
      <c r="C223" s="236"/>
      <c r="D223" s="236"/>
      <c r="E223" s="236"/>
      <c r="F223" s="236"/>
      <c r="G223" s="236"/>
      <c r="H223" s="236"/>
      <c r="I223" s="236"/>
      <c r="J223" s="236"/>
      <c r="K223" s="236"/>
      <c r="L223" s="236"/>
      <c r="M223" s="236"/>
      <c r="N223" s="236"/>
      <c r="O223" s="236"/>
      <c r="P223" s="236"/>
      <c r="Q223" s="236"/>
      <c r="R223" s="236"/>
      <c r="S223" s="236"/>
      <c r="T223" s="236"/>
      <c r="U223" s="236"/>
      <c r="V223" s="236"/>
      <c r="W223" s="236"/>
      <c r="X223" s="236"/>
      <c r="Y223" s="236"/>
      <c r="Z223" s="236"/>
      <c r="AA223" s="236"/>
      <c r="AB223" s="236"/>
      <c r="AC223" s="236"/>
      <c r="AD223" s="236"/>
      <c r="AE223" s="236"/>
      <c r="AF223" s="236"/>
      <c r="AG223" s="236"/>
      <c r="AH223" s="236"/>
      <c r="AI223" s="236"/>
      <c r="AJ223" s="236"/>
      <c r="AK223" s="236"/>
      <c r="AL223" s="236"/>
      <c r="AM223" s="236"/>
      <c r="AN223" s="236"/>
      <c r="AO223" s="236"/>
      <c r="AP223" s="236"/>
      <c r="AQ223" s="236"/>
      <c r="AR223" s="236"/>
      <c r="AS223" s="236"/>
      <c r="AT223" s="236"/>
      <c r="AU223" s="236"/>
      <c r="AV223" s="236"/>
      <c r="AW223" s="236"/>
      <c r="AX223" s="236"/>
      <c r="AY223" s="236"/>
      <c r="AZ223" s="236"/>
      <c r="BA223" s="236"/>
      <c r="BB223" s="236"/>
      <c r="BC223" s="236"/>
      <c r="BD223" s="236"/>
    </row>
    <row r="224" spans="1:56" x14ac:dyDescent="0.25">
      <c r="A224" s="236"/>
      <c r="B224" s="236"/>
      <c r="C224" s="236"/>
      <c r="D224" s="236"/>
      <c r="E224" s="236"/>
      <c r="F224" s="236"/>
      <c r="G224" s="236"/>
      <c r="H224" s="236"/>
      <c r="I224" s="236"/>
      <c r="J224" s="236"/>
      <c r="K224" s="236"/>
      <c r="L224" s="236"/>
      <c r="M224" s="236"/>
      <c r="N224" s="236"/>
      <c r="O224" s="236"/>
      <c r="P224" s="236"/>
      <c r="Q224" s="236"/>
      <c r="R224" s="236"/>
      <c r="S224" s="236"/>
      <c r="T224" s="236"/>
      <c r="U224" s="236"/>
      <c r="V224" s="236"/>
      <c r="W224" s="236"/>
      <c r="X224" s="236"/>
      <c r="Y224" s="236"/>
      <c r="Z224" s="236"/>
      <c r="AA224" s="236"/>
      <c r="AB224" s="236"/>
      <c r="AC224" s="236"/>
      <c r="AD224" s="236"/>
      <c r="AE224" s="236"/>
      <c r="AF224" s="236"/>
      <c r="AG224" s="236"/>
      <c r="AH224" s="236"/>
      <c r="AI224" s="236"/>
      <c r="AJ224" s="236"/>
      <c r="AK224" s="236"/>
      <c r="AL224" s="236"/>
      <c r="AM224" s="236"/>
      <c r="AN224" s="236"/>
      <c r="AO224" s="236"/>
      <c r="AP224" s="236"/>
      <c r="AQ224" s="236"/>
      <c r="AR224" s="236"/>
      <c r="AS224" s="236"/>
      <c r="AT224" s="236"/>
      <c r="AU224" s="236"/>
      <c r="AV224" s="236"/>
      <c r="AW224" s="236"/>
      <c r="AX224" s="236"/>
      <c r="AY224" s="236"/>
      <c r="AZ224" s="236"/>
      <c r="BA224" s="236"/>
      <c r="BB224" s="236"/>
      <c r="BC224" s="236"/>
      <c r="BD224" s="236"/>
    </row>
    <row r="225" spans="1:56" x14ac:dyDescent="0.25">
      <c r="A225" s="236"/>
      <c r="B225" s="236"/>
      <c r="C225" s="236"/>
      <c r="D225" s="236"/>
      <c r="E225" s="236"/>
      <c r="F225" s="236"/>
      <c r="G225" s="236"/>
      <c r="H225" s="236"/>
      <c r="I225" s="236"/>
      <c r="J225" s="236"/>
      <c r="K225" s="236"/>
      <c r="L225" s="236"/>
      <c r="M225" s="236"/>
      <c r="N225" s="236"/>
      <c r="O225" s="236"/>
      <c r="P225" s="236"/>
      <c r="Q225" s="236"/>
      <c r="R225" s="236"/>
      <c r="S225" s="236"/>
      <c r="T225" s="236"/>
      <c r="U225" s="236"/>
      <c r="V225" s="236"/>
      <c r="W225" s="236"/>
      <c r="X225" s="236"/>
      <c r="Y225" s="236"/>
      <c r="Z225" s="236"/>
      <c r="AA225" s="236"/>
      <c r="AB225" s="236"/>
      <c r="AC225" s="236"/>
      <c r="AD225" s="236"/>
      <c r="AE225" s="236"/>
      <c r="AF225" s="236"/>
      <c r="AG225" s="236"/>
      <c r="AH225" s="236"/>
      <c r="AI225" s="236"/>
      <c r="AJ225" s="236"/>
      <c r="AK225" s="236"/>
      <c r="AL225" s="236"/>
      <c r="AM225" s="236"/>
      <c r="AN225" s="236"/>
      <c r="AO225" s="236"/>
      <c r="AP225" s="236"/>
      <c r="AQ225" s="236"/>
      <c r="AR225" s="236"/>
      <c r="AS225" s="236"/>
      <c r="AT225" s="236"/>
      <c r="AU225" s="236"/>
      <c r="AV225" s="236"/>
      <c r="AW225" s="236"/>
      <c r="AX225" s="236"/>
      <c r="AY225" s="236"/>
      <c r="AZ225" s="236"/>
      <c r="BA225" s="236"/>
      <c r="BB225" s="236"/>
      <c r="BC225" s="236"/>
      <c r="BD225" s="236"/>
    </row>
    <row r="226" spans="1:56" x14ac:dyDescent="0.25">
      <c r="A226" s="236"/>
      <c r="B226" s="236"/>
      <c r="C226" s="236"/>
      <c r="D226" s="236"/>
      <c r="E226" s="236"/>
      <c r="F226" s="236"/>
      <c r="G226" s="236"/>
      <c r="H226" s="236"/>
      <c r="I226" s="236"/>
      <c r="J226" s="236"/>
      <c r="K226" s="236"/>
      <c r="L226" s="236"/>
      <c r="M226" s="236"/>
      <c r="N226" s="236"/>
      <c r="O226" s="236"/>
      <c r="P226" s="236"/>
      <c r="Q226" s="236"/>
      <c r="R226" s="236"/>
      <c r="S226" s="236"/>
      <c r="T226" s="236"/>
      <c r="U226" s="236"/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6"/>
      <c r="AK226" s="236"/>
      <c r="AL226" s="236"/>
      <c r="AM226" s="236"/>
      <c r="AN226" s="236"/>
      <c r="AO226" s="236"/>
      <c r="AP226" s="236"/>
      <c r="AQ226" s="236"/>
      <c r="AR226" s="236"/>
      <c r="AS226" s="236"/>
      <c r="AT226" s="236"/>
      <c r="AU226" s="236"/>
      <c r="AV226" s="236"/>
      <c r="AW226" s="236"/>
      <c r="AX226" s="236"/>
      <c r="AY226" s="236"/>
      <c r="AZ226" s="236"/>
      <c r="BA226" s="236"/>
      <c r="BB226" s="236"/>
      <c r="BC226" s="236"/>
      <c r="BD226" s="236"/>
    </row>
    <row r="227" spans="1:56" x14ac:dyDescent="0.25">
      <c r="A227" s="236"/>
      <c r="B227" s="236"/>
      <c r="C227" s="236"/>
      <c r="D227" s="236"/>
      <c r="E227" s="236"/>
      <c r="F227" s="236"/>
      <c r="G227" s="236"/>
      <c r="H227" s="236"/>
      <c r="I227" s="236"/>
      <c r="J227" s="236"/>
      <c r="K227" s="236"/>
      <c r="L227" s="236"/>
      <c r="M227" s="236"/>
      <c r="N227" s="236"/>
      <c r="O227" s="236"/>
      <c r="P227" s="236"/>
      <c r="Q227" s="236"/>
      <c r="R227" s="236"/>
      <c r="S227" s="236"/>
      <c r="T227" s="236"/>
      <c r="U227" s="236"/>
      <c r="V227" s="236"/>
      <c r="W227" s="236"/>
      <c r="X227" s="236"/>
      <c r="Y227" s="236"/>
      <c r="Z227" s="236"/>
      <c r="AA227" s="236"/>
      <c r="AB227" s="236"/>
      <c r="AC227" s="236"/>
      <c r="AD227" s="236"/>
      <c r="AE227" s="236"/>
      <c r="AF227" s="236"/>
      <c r="AG227" s="236"/>
      <c r="AH227" s="236"/>
      <c r="AI227" s="236"/>
      <c r="AJ227" s="236"/>
      <c r="AK227" s="236"/>
      <c r="AL227" s="236"/>
      <c r="AM227" s="236"/>
      <c r="AN227" s="236"/>
      <c r="AO227" s="236"/>
      <c r="AP227" s="236"/>
      <c r="AQ227" s="236"/>
      <c r="AR227" s="236"/>
      <c r="AS227" s="236"/>
      <c r="AT227" s="236"/>
      <c r="AU227" s="236"/>
      <c r="AV227" s="236"/>
      <c r="AW227" s="236"/>
      <c r="AX227" s="236"/>
      <c r="AY227" s="236"/>
      <c r="AZ227" s="236"/>
      <c r="BA227" s="236"/>
      <c r="BB227" s="236"/>
      <c r="BC227" s="236"/>
      <c r="BD227" s="236"/>
    </row>
    <row r="228" spans="1:56" x14ac:dyDescent="0.25">
      <c r="A228" s="236"/>
      <c r="B228" s="236"/>
      <c r="C228" s="236"/>
      <c r="D228" s="236"/>
      <c r="E228" s="236"/>
      <c r="F228" s="236"/>
      <c r="G228" s="236"/>
      <c r="H228" s="236"/>
      <c r="I228" s="236"/>
      <c r="J228" s="236"/>
      <c r="K228" s="236"/>
      <c r="L228" s="236"/>
      <c r="M228" s="236"/>
      <c r="N228" s="236"/>
      <c r="O228" s="236"/>
      <c r="P228" s="236"/>
      <c r="Q228" s="236"/>
      <c r="R228" s="236"/>
      <c r="S228" s="236"/>
      <c r="T228" s="236"/>
      <c r="U228" s="236"/>
      <c r="V228" s="236"/>
      <c r="W228" s="236"/>
      <c r="X228" s="236"/>
      <c r="Y228" s="236"/>
      <c r="Z228" s="236"/>
      <c r="AA228" s="236"/>
      <c r="AB228" s="236"/>
      <c r="AC228" s="236"/>
      <c r="AD228" s="236"/>
      <c r="AE228" s="236"/>
      <c r="AF228" s="236"/>
      <c r="AG228" s="236"/>
      <c r="AH228" s="236"/>
      <c r="AI228" s="236"/>
      <c r="AJ228" s="236"/>
      <c r="AK228" s="236"/>
      <c r="AL228" s="236"/>
      <c r="AM228" s="236"/>
      <c r="AN228" s="236"/>
      <c r="AO228" s="236"/>
      <c r="AP228" s="236"/>
      <c r="AQ228" s="236"/>
      <c r="AR228" s="236"/>
      <c r="AS228" s="236"/>
      <c r="AT228" s="236"/>
      <c r="AU228" s="236"/>
      <c r="AV228" s="236"/>
      <c r="AW228" s="236"/>
      <c r="AX228" s="236"/>
      <c r="AY228" s="236"/>
      <c r="AZ228" s="236"/>
      <c r="BA228" s="236"/>
      <c r="BB228" s="236"/>
      <c r="BC228" s="236"/>
      <c r="BD228" s="236"/>
    </row>
    <row r="229" spans="1:56" x14ac:dyDescent="0.25">
      <c r="A229" s="236"/>
      <c r="B229" s="236"/>
      <c r="C229" s="236"/>
      <c r="D229" s="236"/>
      <c r="E229" s="236"/>
      <c r="F229" s="236"/>
      <c r="G229" s="236"/>
      <c r="H229" s="236"/>
      <c r="I229" s="236"/>
      <c r="J229" s="236"/>
      <c r="K229" s="236"/>
      <c r="L229" s="236"/>
      <c r="M229" s="236"/>
      <c r="N229" s="236"/>
      <c r="O229" s="236"/>
      <c r="P229" s="236"/>
      <c r="Q229" s="236"/>
      <c r="R229" s="236"/>
      <c r="S229" s="236"/>
      <c r="T229" s="236"/>
      <c r="U229" s="236"/>
      <c r="V229" s="236"/>
      <c r="W229" s="236"/>
      <c r="X229" s="236"/>
      <c r="Y229" s="236"/>
      <c r="Z229" s="236"/>
      <c r="AA229" s="236"/>
      <c r="AB229" s="236"/>
      <c r="AC229" s="236"/>
      <c r="AD229" s="236"/>
      <c r="AE229" s="236"/>
      <c r="AF229" s="236"/>
      <c r="AG229" s="236"/>
      <c r="AH229" s="236"/>
      <c r="AI229" s="236"/>
      <c r="AJ229" s="236"/>
      <c r="AK229" s="236"/>
      <c r="AL229" s="236"/>
      <c r="AM229" s="236"/>
      <c r="AN229" s="236"/>
      <c r="AO229" s="236"/>
      <c r="AP229" s="236"/>
      <c r="AQ229" s="236"/>
      <c r="AR229" s="236"/>
      <c r="AS229" s="236"/>
      <c r="AT229" s="236"/>
      <c r="AU229" s="236"/>
      <c r="AV229" s="236"/>
      <c r="AW229" s="236"/>
      <c r="AX229" s="236"/>
      <c r="AY229" s="236"/>
      <c r="AZ229" s="236"/>
      <c r="BA229" s="236"/>
      <c r="BB229" s="236"/>
      <c r="BC229" s="236"/>
      <c r="BD229" s="236"/>
    </row>
    <row r="230" spans="1:56" x14ac:dyDescent="0.25">
      <c r="A230" s="236"/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  <c r="U230" s="236"/>
      <c r="V230" s="236"/>
      <c r="W230" s="236"/>
      <c r="X230" s="236"/>
      <c r="Y230" s="236"/>
      <c r="Z230" s="236"/>
      <c r="AA230" s="236"/>
      <c r="AB230" s="236"/>
      <c r="AC230" s="236"/>
      <c r="AD230" s="236"/>
      <c r="AE230" s="236"/>
      <c r="AF230" s="236"/>
      <c r="AG230" s="236"/>
      <c r="AH230" s="236"/>
      <c r="AI230" s="236"/>
      <c r="AJ230" s="236"/>
      <c r="AK230" s="236"/>
      <c r="AL230" s="236"/>
      <c r="AM230" s="236"/>
      <c r="AN230" s="236"/>
      <c r="AO230" s="236"/>
      <c r="AP230" s="236"/>
      <c r="AQ230" s="236"/>
      <c r="AR230" s="236"/>
      <c r="AS230" s="236"/>
      <c r="AT230" s="236"/>
      <c r="AU230" s="236"/>
      <c r="AV230" s="236"/>
      <c r="AW230" s="236"/>
      <c r="AX230" s="236"/>
      <c r="AY230" s="236"/>
      <c r="AZ230" s="236"/>
      <c r="BA230" s="236"/>
      <c r="BB230" s="236"/>
      <c r="BC230" s="236"/>
      <c r="BD230" s="236"/>
    </row>
    <row r="231" spans="1:56" x14ac:dyDescent="0.25">
      <c r="A231" s="236"/>
      <c r="B231" s="236"/>
      <c r="C231" s="236"/>
      <c r="D231" s="236"/>
      <c r="E231" s="236"/>
      <c r="F231" s="236"/>
      <c r="G231" s="236"/>
      <c r="H231" s="236"/>
      <c r="I231" s="236"/>
      <c r="J231" s="236"/>
      <c r="K231" s="236"/>
      <c r="L231" s="236"/>
      <c r="M231" s="236"/>
      <c r="N231" s="236"/>
      <c r="O231" s="236"/>
      <c r="P231" s="236"/>
      <c r="Q231" s="236"/>
      <c r="R231" s="236"/>
      <c r="S231" s="236"/>
      <c r="T231" s="236"/>
      <c r="U231" s="236"/>
      <c r="V231" s="236"/>
      <c r="W231" s="236"/>
      <c r="X231" s="236"/>
      <c r="Y231" s="236"/>
      <c r="Z231" s="236"/>
      <c r="AA231" s="236"/>
      <c r="AB231" s="236"/>
      <c r="AC231" s="236"/>
      <c r="AD231" s="236"/>
      <c r="AE231" s="236"/>
      <c r="AF231" s="236"/>
      <c r="AG231" s="236"/>
      <c r="AH231" s="236"/>
      <c r="AI231" s="236"/>
      <c r="AJ231" s="236"/>
      <c r="AK231" s="236"/>
      <c r="AL231" s="236"/>
      <c r="AM231" s="236"/>
      <c r="AN231" s="236"/>
      <c r="AO231" s="236"/>
      <c r="AP231" s="236"/>
      <c r="AQ231" s="236"/>
      <c r="AR231" s="236"/>
      <c r="AS231" s="236"/>
      <c r="AT231" s="236"/>
      <c r="AU231" s="236"/>
      <c r="AV231" s="236"/>
      <c r="AW231" s="236"/>
      <c r="AX231" s="236"/>
      <c r="AY231" s="236"/>
      <c r="AZ231" s="236"/>
      <c r="BA231" s="236"/>
      <c r="BB231" s="236"/>
      <c r="BC231" s="236"/>
      <c r="BD231" s="236"/>
    </row>
    <row r="232" spans="1:56" x14ac:dyDescent="0.25">
      <c r="A232" s="236"/>
      <c r="B232" s="236"/>
      <c r="C232" s="236"/>
      <c r="D232" s="236"/>
      <c r="E232" s="236"/>
      <c r="F232" s="236"/>
      <c r="G232" s="236"/>
      <c r="H232" s="236"/>
      <c r="I232" s="236"/>
      <c r="J232" s="236"/>
      <c r="K232" s="236"/>
      <c r="L232" s="236"/>
      <c r="M232" s="236"/>
      <c r="N232" s="236"/>
      <c r="O232" s="236"/>
      <c r="P232" s="236"/>
      <c r="Q232" s="236"/>
      <c r="R232" s="236"/>
      <c r="S232" s="236"/>
      <c r="T232" s="236"/>
      <c r="U232" s="236"/>
      <c r="V232" s="236"/>
      <c r="W232" s="236"/>
      <c r="X232" s="236"/>
      <c r="Y232" s="236"/>
      <c r="Z232" s="236"/>
      <c r="AA232" s="236"/>
      <c r="AB232" s="236"/>
      <c r="AC232" s="236"/>
      <c r="AD232" s="236"/>
      <c r="AE232" s="236"/>
      <c r="AF232" s="236"/>
      <c r="AG232" s="236"/>
      <c r="AH232" s="236"/>
      <c r="AI232" s="236"/>
      <c r="AJ232" s="236"/>
      <c r="AK232" s="236"/>
      <c r="AL232" s="236"/>
      <c r="AM232" s="236"/>
      <c r="AN232" s="236"/>
      <c r="AO232" s="236"/>
      <c r="AP232" s="236"/>
      <c r="AQ232" s="236"/>
      <c r="AR232" s="236"/>
      <c r="AS232" s="236"/>
      <c r="AT232" s="236"/>
      <c r="AU232" s="236"/>
      <c r="AV232" s="236"/>
      <c r="AW232" s="236"/>
      <c r="AX232" s="236"/>
      <c r="AY232" s="236"/>
      <c r="AZ232" s="236"/>
      <c r="BA232" s="236"/>
      <c r="BB232" s="236"/>
      <c r="BC232" s="236"/>
      <c r="BD232" s="236"/>
    </row>
    <row r="233" spans="1:56" x14ac:dyDescent="0.25">
      <c r="A233" s="236"/>
      <c r="B233" s="236"/>
      <c r="C233" s="236"/>
      <c r="D233" s="236"/>
      <c r="E233" s="236"/>
      <c r="F233" s="236"/>
      <c r="G233" s="236"/>
      <c r="H233" s="236"/>
      <c r="I233" s="236"/>
      <c r="J233" s="236"/>
      <c r="K233" s="236"/>
      <c r="L233" s="236"/>
      <c r="M233" s="236"/>
      <c r="N233" s="236"/>
      <c r="O233" s="236"/>
      <c r="P233" s="236"/>
      <c r="Q233" s="236"/>
      <c r="R233" s="236"/>
      <c r="S233" s="236"/>
      <c r="T233" s="236"/>
      <c r="U233" s="236"/>
      <c r="V233" s="236"/>
      <c r="W233" s="236"/>
      <c r="X233" s="236"/>
      <c r="Y233" s="236"/>
      <c r="Z233" s="236"/>
      <c r="AA233" s="236"/>
      <c r="AB233" s="236"/>
      <c r="AC233" s="236"/>
      <c r="AD233" s="236"/>
      <c r="AE233" s="236"/>
      <c r="AF233" s="236"/>
      <c r="AG233" s="236"/>
      <c r="AH233" s="236"/>
      <c r="AI233" s="236"/>
      <c r="AJ233" s="236"/>
      <c r="AK233" s="236"/>
      <c r="AL233" s="236"/>
      <c r="AM233" s="236"/>
      <c r="AN233" s="236"/>
      <c r="AO233" s="236"/>
      <c r="AP233" s="236"/>
      <c r="AQ233" s="236"/>
      <c r="AR233" s="236"/>
      <c r="AS233" s="236"/>
      <c r="AT233" s="236"/>
      <c r="AU233" s="236"/>
      <c r="AV233" s="236"/>
      <c r="AW233" s="236"/>
      <c r="AX233" s="236"/>
      <c r="AY233" s="236"/>
      <c r="AZ233" s="236"/>
      <c r="BA233" s="236"/>
      <c r="BB233" s="236"/>
      <c r="BC233" s="236"/>
      <c r="BD233" s="236"/>
    </row>
    <row r="234" spans="1:56" x14ac:dyDescent="0.25">
      <c r="A234" s="236"/>
      <c r="B234" s="236"/>
      <c r="C234" s="236"/>
      <c r="D234" s="236"/>
      <c r="E234" s="236"/>
      <c r="F234" s="236"/>
      <c r="G234" s="236"/>
      <c r="H234" s="236"/>
      <c r="I234" s="236"/>
      <c r="J234" s="236"/>
      <c r="K234" s="236"/>
      <c r="L234" s="236"/>
      <c r="M234" s="236"/>
      <c r="N234" s="236"/>
      <c r="O234" s="236"/>
      <c r="P234" s="236"/>
      <c r="Q234" s="236"/>
      <c r="R234" s="236"/>
      <c r="S234" s="236"/>
      <c r="T234" s="236"/>
      <c r="U234" s="236"/>
      <c r="V234" s="236"/>
      <c r="W234" s="236"/>
      <c r="X234" s="236"/>
      <c r="Y234" s="236"/>
      <c r="Z234" s="236"/>
      <c r="AA234" s="236"/>
      <c r="AB234" s="236"/>
      <c r="AC234" s="236"/>
      <c r="AD234" s="236"/>
      <c r="AE234" s="236"/>
      <c r="AF234" s="236"/>
      <c r="AG234" s="236"/>
      <c r="AH234" s="236"/>
      <c r="AI234" s="236"/>
      <c r="AJ234" s="236"/>
      <c r="AK234" s="236"/>
      <c r="AL234" s="236"/>
      <c r="AM234" s="236"/>
      <c r="AN234" s="236"/>
      <c r="AO234" s="236"/>
      <c r="AP234" s="236"/>
      <c r="AQ234" s="236"/>
      <c r="AR234" s="236"/>
      <c r="AS234" s="236"/>
      <c r="AT234" s="236"/>
      <c r="AU234" s="236"/>
      <c r="AV234" s="236"/>
      <c r="AW234" s="236"/>
      <c r="AX234" s="236"/>
      <c r="AY234" s="236"/>
      <c r="AZ234" s="236"/>
      <c r="BA234" s="236"/>
      <c r="BB234" s="236"/>
      <c r="BC234" s="236"/>
      <c r="BD234" s="236"/>
    </row>
    <row r="235" spans="1:56" x14ac:dyDescent="0.25">
      <c r="A235" s="236"/>
      <c r="B235" s="236"/>
      <c r="C235" s="236"/>
      <c r="D235" s="236"/>
      <c r="E235" s="236"/>
      <c r="F235" s="236"/>
      <c r="G235" s="236"/>
      <c r="H235" s="236"/>
      <c r="I235" s="236"/>
      <c r="J235" s="236"/>
      <c r="K235" s="236"/>
      <c r="L235" s="236"/>
      <c r="M235" s="236"/>
      <c r="N235" s="236"/>
      <c r="O235" s="236"/>
      <c r="P235" s="236"/>
      <c r="Q235" s="236"/>
      <c r="R235" s="236"/>
      <c r="S235" s="236"/>
      <c r="T235" s="236"/>
      <c r="U235" s="236"/>
      <c r="V235" s="236"/>
      <c r="W235" s="236"/>
      <c r="X235" s="236"/>
      <c r="Y235" s="236"/>
      <c r="Z235" s="236"/>
      <c r="AA235" s="236"/>
      <c r="AB235" s="236"/>
      <c r="AC235" s="236"/>
      <c r="AD235" s="236"/>
      <c r="AE235" s="236"/>
      <c r="AF235" s="236"/>
      <c r="AG235" s="236"/>
      <c r="AH235" s="236"/>
      <c r="AI235" s="236"/>
      <c r="AJ235" s="236"/>
      <c r="AK235" s="236"/>
      <c r="AL235" s="236"/>
      <c r="AM235" s="236"/>
      <c r="AN235" s="236"/>
      <c r="AO235" s="236"/>
      <c r="AP235" s="236"/>
      <c r="AQ235" s="236"/>
      <c r="AR235" s="236"/>
      <c r="AS235" s="236"/>
      <c r="AT235" s="236"/>
      <c r="AU235" s="236"/>
      <c r="AV235" s="236"/>
      <c r="AW235" s="236"/>
      <c r="AX235" s="236"/>
      <c r="AY235" s="236"/>
      <c r="AZ235" s="236"/>
      <c r="BA235" s="236"/>
      <c r="BB235" s="236"/>
      <c r="BC235" s="236"/>
      <c r="BD235" s="236"/>
    </row>
    <row r="236" spans="1:56" x14ac:dyDescent="0.25">
      <c r="A236" s="236"/>
      <c r="B236" s="236"/>
      <c r="C236" s="236"/>
      <c r="D236" s="236"/>
      <c r="E236" s="236"/>
      <c r="F236" s="236"/>
      <c r="G236" s="236"/>
      <c r="H236" s="236"/>
      <c r="I236" s="236"/>
      <c r="J236" s="236"/>
      <c r="K236" s="236"/>
      <c r="L236" s="236"/>
      <c r="M236" s="236"/>
      <c r="N236" s="236"/>
      <c r="O236" s="236"/>
      <c r="P236" s="236"/>
      <c r="Q236" s="236"/>
      <c r="R236" s="236"/>
      <c r="S236" s="236"/>
      <c r="T236" s="236"/>
      <c r="U236" s="236"/>
      <c r="V236" s="236"/>
      <c r="W236" s="236"/>
      <c r="X236" s="236"/>
      <c r="Y236" s="236"/>
      <c r="Z236" s="236"/>
      <c r="AA236" s="236"/>
      <c r="AB236" s="236"/>
      <c r="AC236" s="236"/>
      <c r="AD236" s="236"/>
      <c r="AE236" s="236"/>
      <c r="AF236" s="236"/>
      <c r="AG236" s="236"/>
      <c r="AH236" s="236"/>
      <c r="AI236" s="236"/>
      <c r="AJ236" s="236"/>
      <c r="AK236" s="236"/>
      <c r="AL236" s="236"/>
      <c r="AM236" s="236"/>
      <c r="AN236" s="236"/>
      <c r="AO236" s="236"/>
      <c r="AP236" s="236"/>
      <c r="AQ236" s="236"/>
      <c r="AR236" s="236"/>
      <c r="AS236" s="236"/>
      <c r="AT236" s="236"/>
      <c r="AU236" s="236"/>
      <c r="AV236" s="236"/>
      <c r="AW236" s="236"/>
      <c r="AX236" s="236"/>
      <c r="AY236" s="236"/>
      <c r="AZ236" s="236"/>
      <c r="BA236" s="236"/>
      <c r="BB236" s="236"/>
      <c r="BC236" s="236"/>
      <c r="BD236" s="236"/>
    </row>
    <row r="237" spans="1:56" x14ac:dyDescent="0.25">
      <c r="A237" s="236"/>
      <c r="B237" s="236"/>
      <c r="C237" s="236"/>
      <c r="D237" s="236"/>
      <c r="E237" s="236"/>
      <c r="F237" s="236"/>
      <c r="G237" s="236"/>
      <c r="H237" s="236"/>
      <c r="I237" s="236"/>
      <c r="J237" s="236"/>
      <c r="K237" s="236"/>
      <c r="L237" s="236"/>
      <c r="M237" s="236"/>
      <c r="N237" s="236"/>
      <c r="O237" s="236"/>
      <c r="P237" s="236"/>
      <c r="Q237" s="236"/>
      <c r="R237" s="236"/>
      <c r="S237" s="236"/>
      <c r="T237" s="236"/>
      <c r="U237" s="236"/>
      <c r="V237" s="236"/>
      <c r="W237" s="236"/>
      <c r="X237" s="236"/>
      <c r="Y237" s="236"/>
      <c r="Z237" s="236"/>
      <c r="AA237" s="236"/>
      <c r="AB237" s="236"/>
      <c r="AC237" s="236"/>
      <c r="AD237" s="236"/>
      <c r="AE237" s="236"/>
      <c r="AF237" s="236"/>
      <c r="AG237" s="236"/>
      <c r="AH237" s="236"/>
      <c r="AI237" s="236"/>
      <c r="AJ237" s="236"/>
      <c r="AK237" s="236"/>
      <c r="AL237" s="236"/>
      <c r="AM237" s="236"/>
      <c r="AN237" s="236"/>
      <c r="AO237" s="236"/>
      <c r="AP237" s="236"/>
      <c r="AQ237" s="236"/>
      <c r="AR237" s="236"/>
      <c r="AS237" s="236"/>
      <c r="AT237" s="236"/>
      <c r="AU237" s="236"/>
      <c r="AV237" s="236"/>
      <c r="AW237" s="236"/>
      <c r="AX237" s="236"/>
      <c r="AY237" s="236"/>
      <c r="AZ237" s="236"/>
      <c r="BA237" s="236"/>
      <c r="BB237" s="236"/>
      <c r="BC237" s="236"/>
      <c r="BD237" s="236"/>
    </row>
    <row r="238" spans="1:56" x14ac:dyDescent="0.25">
      <c r="A238" s="236"/>
      <c r="B238" s="236"/>
      <c r="C238" s="236"/>
      <c r="D238" s="236"/>
      <c r="E238" s="236"/>
      <c r="F238" s="236"/>
      <c r="G238" s="236"/>
      <c r="H238" s="236"/>
      <c r="I238" s="236"/>
      <c r="J238" s="236"/>
      <c r="K238" s="236"/>
      <c r="L238" s="236"/>
      <c r="M238" s="236"/>
      <c r="N238" s="236"/>
      <c r="O238" s="236"/>
      <c r="P238" s="236"/>
      <c r="Q238" s="236"/>
      <c r="R238" s="236"/>
      <c r="S238" s="236"/>
      <c r="T238" s="236"/>
      <c r="U238" s="236"/>
      <c r="V238" s="236"/>
      <c r="W238" s="236"/>
      <c r="X238" s="236"/>
      <c r="Y238" s="236"/>
      <c r="Z238" s="236"/>
      <c r="AA238" s="236"/>
      <c r="AB238" s="236"/>
      <c r="AC238" s="236"/>
      <c r="AD238" s="236"/>
      <c r="AE238" s="236"/>
      <c r="AF238" s="236"/>
      <c r="AG238" s="236"/>
      <c r="AH238" s="236"/>
      <c r="AI238" s="236"/>
      <c r="AJ238" s="236"/>
      <c r="AK238" s="236"/>
      <c r="AL238" s="236"/>
      <c r="AM238" s="236"/>
      <c r="AN238" s="236"/>
      <c r="AO238" s="236"/>
      <c r="AP238" s="236"/>
      <c r="AQ238" s="236"/>
      <c r="AR238" s="236"/>
      <c r="AS238" s="236"/>
      <c r="AT238" s="236"/>
      <c r="AU238" s="236"/>
      <c r="AV238" s="236"/>
      <c r="AW238" s="236"/>
      <c r="AX238" s="236"/>
      <c r="AY238" s="236"/>
      <c r="AZ238" s="236"/>
      <c r="BA238" s="236"/>
      <c r="BB238" s="236"/>
      <c r="BC238" s="236"/>
      <c r="BD238" s="236"/>
    </row>
    <row r="239" spans="1:56" x14ac:dyDescent="0.25">
      <c r="A239" s="236"/>
      <c r="B239" s="236"/>
      <c r="C239" s="236"/>
      <c r="D239" s="236"/>
      <c r="E239" s="236"/>
      <c r="F239" s="236"/>
      <c r="G239" s="236"/>
      <c r="H239" s="236"/>
      <c r="I239" s="236"/>
      <c r="J239" s="236"/>
      <c r="K239" s="236"/>
      <c r="L239" s="236"/>
      <c r="M239" s="236"/>
      <c r="N239" s="236"/>
      <c r="O239" s="236"/>
      <c r="P239" s="236"/>
      <c r="Q239" s="236"/>
      <c r="R239" s="236"/>
      <c r="S239" s="236"/>
      <c r="T239" s="236"/>
      <c r="U239" s="236"/>
      <c r="V239" s="236"/>
      <c r="W239" s="236"/>
      <c r="X239" s="236"/>
      <c r="Y239" s="236"/>
      <c r="Z239" s="236"/>
      <c r="AA239" s="236"/>
      <c r="AB239" s="236"/>
      <c r="AC239" s="236"/>
      <c r="AD239" s="236"/>
      <c r="AE239" s="236"/>
      <c r="AF239" s="236"/>
      <c r="AG239" s="236"/>
      <c r="AH239" s="236"/>
      <c r="AI239" s="236"/>
      <c r="AJ239" s="236"/>
      <c r="AK239" s="236"/>
      <c r="AL239" s="236"/>
      <c r="AM239" s="236"/>
      <c r="AN239" s="236"/>
      <c r="AO239" s="236"/>
      <c r="AP239" s="236"/>
      <c r="AQ239" s="236"/>
      <c r="AR239" s="236"/>
      <c r="AS239" s="236"/>
      <c r="AT239" s="236"/>
      <c r="AU239" s="236"/>
      <c r="AV239" s="236"/>
      <c r="AW239" s="236"/>
      <c r="AX239" s="236"/>
      <c r="AY239" s="236"/>
      <c r="AZ239" s="236"/>
      <c r="BA239" s="236"/>
      <c r="BB239" s="236"/>
      <c r="BC239" s="236"/>
      <c r="BD239" s="236"/>
    </row>
    <row r="240" spans="1:56" x14ac:dyDescent="0.25">
      <c r="A240" s="236"/>
      <c r="B240" s="236"/>
      <c r="C240" s="236"/>
      <c r="D240" s="236"/>
      <c r="E240" s="236"/>
      <c r="F240" s="236"/>
      <c r="G240" s="236"/>
      <c r="H240" s="236"/>
      <c r="I240" s="236"/>
      <c r="J240" s="236"/>
      <c r="K240" s="236"/>
      <c r="L240" s="236"/>
      <c r="M240" s="236"/>
      <c r="N240" s="236"/>
      <c r="O240" s="236"/>
      <c r="P240" s="236"/>
      <c r="Q240" s="236"/>
      <c r="R240" s="236"/>
      <c r="S240" s="236"/>
      <c r="T240" s="236"/>
      <c r="U240" s="236"/>
      <c r="V240" s="236"/>
      <c r="W240" s="236"/>
      <c r="X240" s="236"/>
      <c r="Y240" s="236"/>
      <c r="Z240" s="236"/>
      <c r="AA240" s="236"/>
      <c r="AB240" s="236"/>
      <c r="AC240" s="236"/>
      <c r="AD240" s="236"/>
      <c r="AE240" s="236"/>
      <c r="AF240" s="236"/>
      <c r="AG240" s="236"/>
      <c r="AH240" s="236"/>
      <c r="AI240" s="236"/>
      <c r="AJ240" s="236"/>
      <c r="AK240" s="236"/>
      <c r="AL240" s="236"/>
      <c r="AM240" s="236"/>
      <c r="AN240" s="236"/>
      <c r="AO240" s="236"/>
      <c r="AP240" s="236"/>
      <c r="AQ240" s="236"/>
      <c r="AR240" s="236"/>
      <c r="AS240" s="236"/>
      <c r="AT240" s="236"/>
      <c r="AU240" s="236"/>
      <c r="AV240" s="236"/>
      <c r="AW240" s="236"/>
      <c r="AX240" s="236"/>
      <c r="AY240" s="236"/>
      <c r="AZ240" s="236"/>
      <c r="BA240" s="236"/>
      <c r="BB240" s="236"/>
      <c r="BC240" s="236"/>
      <c r="BD240" s="236"/>
    </row>
    <row r="241" spans="1:56" x14ac:dyDescent="0.25">
      <c r="A241" s="236"/>
      <c r="B241" s="236"/>
      <c r="C241" s="236"/>
      <c r="D241" s="236"/>
      <c r="E241" s="236"/>
      <c r="F241" s="236"/>
      <c r="G241" s="236"/>
      <c r="H241" s="236"/>
      <c r="I241" s="236"/>
      <c r="J241" s="236"/>
      <c r="K241" s="236"/>
      <c r="L241" s="236"/>
      <c r="M241" s="236"/>
      <c r="N241" s="236"/>
      <c r="O241" s="236"/>
      <c r="P241" s="236"/>
      <c r="Q241" s="236"/>
      <c r="R241" s="236"/>
      <c r="S241" s="236"/>
      <c r="T241" s="236"/>
      <c r="U241" s="236"/>
      <c r="V241" s="236"/>
      <c r="W241" s="236"/>
      <c r="X241" s="236"/>
      <c r="Y241" s="236"/>
      <c r="Z241" s="236"/>
      <c r="AA241" s="236"/>
      <c r="AB241" s="236"/>
      <c r="AC241" s="236"/>
      <c r="AD241" s="236"/>
      <c r="AE241" s="236"/>
      <c r="AF241" s="236"/>
      <c r="AG241" s="236"/>
      <c r="AH241" s="236"/>
      <c r="AI241" s="236"/>
      <c r="AJ241" s="236"/>
      <c r="AK241" s="236"/>
      <c r="AL241" s="236"/>
      <c r="AM241" s="236"/>
      <c r="AN241" s="236"/>
      <c r="AO241" s="236"/>
      <c r="AP241" s="236"/>
      <c r="AQ241" s="236"/>
      <c r="AR241" s="236"/>
      <c r="AS241" s="236"/>
      <c r="AT241" s="236"/>
      <c r="AU241" s="236"/>
      <c r="AV241" s="236"/>
      <c r="AW241" s="236"/>
      <c r="AX241" s="236"/>
      <c r="AY241" s="236"/>
      <c r="AZ241" s="236"/>
      <c r="BA241" s="236"/>
      <c r="BB241" s="236"/>
      <c r="BC241" s="236"/>
      <c r="BD241" s="236"/>
    </row>
    <row r="242" spans="1:56" x14ac:dyDescent="0.25">
      <c r="A242" s="236"/>
      <c r="B242" s="236"/>
      <c r="C242" s="236"/>
      <c r="D242" s="236"/>
      <c r="E242" s="236"/>
      <c r="F242" s="236"/>
      <c r="G242" s="236"/>
      <c r="H242" s="236"/>
      <c r="I242" s="236"/>
      <c r="J242" s="236"/>
      <c r="K242" s="236"/>
      <c r="L242" s="236"/>
      <c r="M242" s="236"/>
      <c r="N242" s="236"/>
      <c r="O242" s="236"/>
      <c r="P242" s="236"/>
      <c r="Q242" s="236"/>
      <c r="R242" s="236"/>
      <c r="S242" s="236"/>
      <c r="T242" s="236"/>
      <c r="U242" s="236"/>
      <c r="V242" s="236"/>
      <c r="W242" s="236"/>
      <c r="X242" s="236"/>
      <c r="Y242" s="236"/>
      <c r="Z242" s="236"/>
      <c r="AA242" s="236"/>
      <c r="AB242" s="236"/>
      <c r="AC242" s="236"/>
      <c r="AD242" s="236"/>
      <c r="AE242" s="236"/>
      <c r="AF242" s="236"/>
      <c r="AG242" s="236"/>
      <c r="AH242" s="236"/>
      <c r="AI242" s="236"/>
      <c r="AJ242" s="236"/>
      <c r="AK242" s="236"/>
      <c r="AL242" s="236"/>
      <c r="AM242" s="236"/>
      <c r="AN242" s="236"/>
      <c r="AO242" s="236"/>
      <c r="AP242" s="236"/>
      <c r="AQ242" s="236"/>
      <c r="AR242" s="236"/>
      <c r="AS242" s="236"/>
      <c r="AT242" s="236"/>
      <c r="AU242" s="236"/>
      <c r="AV242" s="236"/>
      <c r="AW242" s="236"/>
      <c r="AX242" s="236"/>
      <c r="AY242" s="236"/>
      <c r="AZ242" s="236"/>
      <c r="BA242" s="236"/>
      <c r="BB242" s="236"/>
      <c r="BC242" s="236"/>
      <c r="BD242" s="236"/>
    </row>
    <row r="243" spans="1:56" x14ac:dyDescent="0.25">
      <c r="A243" s="236"/>
      <c r="B243" s="236"/>
      <c r="C243" s="236"/>
      <c r="D243" s="236"/>
      <c r="E243" s="236"/>
      <c r="F243" s="236"/>
      <c r="G243" s="236"/>
      <c r="H243" s="236"/>
      <c r="I243" s="236"/>
      <c r="J243" s="236"/>
      <c r="K243" s="236"/>
      <c r="L243" s="236"/>
      <c r="M243" s="236"/>
      <c r="N243" s="236"/>
      <c r="O243" s="236"/>
      <c r="P243" s="236"/>
      <c r="Q243" s="236"/>
      <c r="R243" s="236"/>
      <c r="S243" s="236"/>
      <c r="T243" s="236"/>
      <c r="U243" s="236"/>
      <c r="V243" s="236"/>
      <c r="W243" s="236"/>
      <c r="X243" s="236"/>
      <c r="Y243" s="236"/>
      <c r="Z243" s="236"/>
      <c r="AA243" s="236"/>
      <c r="AB243" s="236"/>
      <c r="AC243" s="236"/>
      <c r="AD243" s="236"/>
      <c r="AE243" s="236"/>
      <c r="AF243" s="236"/>
      <c r="AG243" s="236"/>
      <c r="AH243" s="236"/>
      <c r="AI243" s="236"/>
      <c r="AJ243" s="236"/>
      <c r="AK243" s="236"/>
      <c r="AL243" s="236"/>
      <c r="AM243" s="236"/>
      <c r="AN243" s="236"/>
      <c r="AO243" s="236"/>
      <c r="AP243" s="236"/>
      <c r="AQ243" s="236"/>
      <c r="AR243" s="236"/>
      <c r="AS243" s="236"/>
      <c r="AT243" s="236"/>
      <c r="AU243" s="236"/>
      <c r="AV243" s="236"/>
      <c r="AW243" s="236"/>
      <c r="AX243" s="236"/>
      <c r="AY243" s="236"/>
      <c r="AZ243" s="236"/>
      <c r="BA243" s="236"/>
      <c r="BB243" s="236"/>
      <c r="BC243" s="236"/>
      <c r="BD243" s="236"/>
    </row>
    <row r="244" spans="1:56" x14ac:dyDescent="0.25">
      <c r="A244" s="236"/>
      <c r="B244" s="236"/>
      <c r="C244" s="236"/>
      <c r="D244" s="236"/>
      <c r="E244" s="236"/>
      <c r="F244" s="236"/>
      <c r="G244" s="236"/>
      <c r="H244" s="236"/>
      <c r="I244" s="236"/>
      <c r="J244" s="236"/>
      <c r="K244" s="236"/>
      <c r="L244" s="236"/>
      <c r="M244" s="236"/>
      <c r="N244" s="236"/>
      <c r="O244" s="236"/>
      <c r="P244" s="236"/>
      <c r="Q244" s="236"/>
      <c r="R244" s="236"/>
      <c r="S244" s="236"/>
      <c r="T244" s="236"/>
      <c r="U244" s="236"/>
      <c r="V244" s="236"/>
      <c r="W244" s="236"/>
      <c r="X244" s="236"/>
      <c r="Y244" s="236"/>
      <c r="Z244" s="236"/>
      <c r="AA244" s="236"/>
      <c r="AB244" s="236"/>
      <c r="AC244" s="236"/>
      <c r="AD244" s="236"/>
      <c r="AE244" s="236"/>
      <c r="AF244" s="236"/>
      <c r="AG244" s="236"/>
      <c r="AH244" s="236"/>
      <c r="AI244" s="236"/>
      <c r="AJ244" s="236"/>
      <c r="AK244" s="236"/>
      <c r="AL244" s="236"/>
      <c r="AM244" s="236"/>
      <c r="AN244" s="236"/>
      <c r="AO244" s="236"/>
      <c r="AP244" s="236"/>
      <c r="AQ244" s="236"/>
      <c r="AR244" s="236"/>
      <c r="AS244" s="236"/>
      <c r="AT244" s="236"/>
      <c r="AU244" s="236"/>
      <c r="AV244" s="236"/>
      <c r="AW244" s="236"/>
      <c r="AX244" s="236"/>
      <c r="AY244" s="236"/>
      <c r="AZ244" s="236"/>
      <c r="BA244" s="236"/>
      <c r="BB244" s="236"/>
      <c r="BC244" s="236"/>
      <c r="BD244" s="236"/>
    </row>
    <row r="245" spans="1:56" x14ac:dyDescent="0.25">
      <c r="A245" s="236"/>
      <c r="B245" s="236"/>
      <c r="C245" s="236"/>
      <c r="D245" s="236"/>
      <c r="E245" s="236"/>
      <c r="F245" s="236"/>
      <c r="G245" s="236"/>
      <c r="H245" s="236"/>
      <c r="I245" s="236"/>
      <c r="J245" s="236"/>
      <c r="K245" s="236"/>
      <c r="L245" s="236"/>
      <c r="M245" s="236"/>
      <c r="N245" s="236"/>
      <c r="O245" s="236"/>
      <c r="P245" s="236"/>
      <c r="Q245" s="236"/>
      <c r="R245" s="236"/>
      <c r="S245" s="236"/>
      <c r="T245" s="236"/>
      <c r="U245" s="236"/>
      <c r="V245" s="236"/>
      <c r="W245" s="236"/>
      <c r="X245" s="236"/>
      <c r="Y245" s="236"/>
      <c r="Z245" s="236"/>
      <c r="AA245" s="236"/>
      <c r="AB245" s="236"/>
      <c r="AC245" s="236"/>
      <c r="AD245" s="236"/>
      <c r="AE245" s="236"/>
      <c r="AF245" s="236"/>
      <c r="AG245" s="236"/>
      <c r="AH245" s="236"/>
      <c r="AI245" s="236"/>
      <c r="AJ245" s="236"/>
      <c r="AK245" s="236"/>
      <c r="AL245" s="236"/>
      <c r="AM245" s="236"/>
      <c r="AN245" s="236"/>
      <c r="AO245" s="236"/>
      <c r="AP245" s="236"/>
      <c r="AQ245" s="236"/>
      <c r="AR245" s="236"/>
      <c r="AS245" s="236"/>
      <c r="AT245" s="236"/>
      <c r="AU245" s="236"/>
      <c r="AV245" s="236"/>
      <c r="AW245" s="236"/>
      <c r="AX245" s="236"/>
      <c r="AY245" s="236"/>
      <c r="AZ245" s="236"/>
      <c r="BA245" s="236"/>
      <c r="BB245" s="236"/>
      <c r="BC245" s="236"/>
      <c r="BD245" s="236"/>
    </row>
    <row r="246" spans="1:56" x14ac:dyDescent="0.25">
      <c r="A246" s="236"/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  <c r="U246" s="236"/>
      <c r="V246" s="236"/>
      <c r="W246" s="236"/>
      <c r="X246" s="236"/>
      <c r="Y246" s="236"/>
      <c r="Z246" s="236"/>
      <c r="AA246" s="236"/>
      <c r="AB246" s="236"/>
      <c r="AC246" s="236"/>
      <c r="AD246" s="236"/>
      <c r="AE246" s="236"/>
      <c r="AF246" s="236"/>
      <c r="AG246" s="236"/>
      <c r="AH246" s="236"/>
      <c r="AI246" s="236"/>
      <c r="AJ246" s="236"/>
      <c r="AK246" s="236"/>
      <c r="AL246" s="236"/>
      <c r="AM246" s="236"/>
      <c r="AN246" s="236"/>
      <c r="AO246" s="236"/>
      <c r="AP246" s="236"/>
      <c r="AQ246" s="236"/>
      <c r="AR246" s="236"/>
      <c r="AS246" s="236"/>
      <c r="AT246" s="236"/>
      <c r="AU246" s="236"/>
      <c r="AV246" s="236"/>
      <c r="AW246" s="236"/>
      <c r="AX246" s="236"/>
      <c r="AY246" s="236"/>
      <c r="AZ246" s="236"/>
      <c r="BA246" s="236"/>
      <c r="BB246" s="236"/>
      <c r="BC246" s="236"/>
      <c r="BD246" s="236"/>
    </row>
    <row r="247" spans="1:56" x14ac:dyDescent="0.25">
      <c r="A247" s="236"/>
      <c r="B247" s="236"/>
      <c r="C247" s="236"/>
      <c r="D247" s="236"/>
      <c r="E247" s="236"/>
      <c r="F247" s="236"/>
      <c r="G247" s="236"/>
      <c r="H247" s="236"/>
      <c r="I247" s="236"/>
      <c r="J247" s="236"/>
      <c r="K247" s="236"/>
      <c r="L247" s="236"/>
      <c r="M247" s="236"/>
      <c r="N247" s="236"/>
      <c r="O247" s="236"/>
      <c r="P247" s="236"/>
      <c r="Q247" s="236"/>
      <c r="R247" s="236"/>
      <c r="S247" s="236"/>
      <c r="T247" s="236"/>
      <c r="U247" s="236"/>
      <c r="V247" s="236"/>
      <c r="W247" s="236"/>
      <c r="X247" s="236"/>
      <c r="Y247" s="236"/>
      <c r="Z247" s="236"/>
      <c r="AA247" s="236"/>
      <c r="AB247" s="236"/>
      <c r="AC247" s="236"/>
      <c r="AD247" s="236"/>
      <c r="AE247" s="236"/>
      <c r="AF247" s="236"/>
      <c r="AG247" s="236"/>
      <c r="AH247" s="236"/>
      <c r="AI247" s="236"/>
      <c r="AJ247" s="236"/>
      <c r="AK247" s="236"/>
      <c r="AL247" s="236"/>
      <c r="AM247" s="236"/>
      <c r="AN247" s="236"/>
      <c r="AO247" s="236"/>
      <c r="AP247" s="236"/>
      <c r="AQ247" s="236"/>
      <c r="AR247" s="236"/>
      <c r="AS247" s="236"/>
      <c r="AT247" s="236"/>
      <c r="AU247" s="236"/>
      <c r="AV247" s="236"/>
      <c r="AW247" s="236"/>
      <c r="AX247" s="236"/>
      <c r="AY247" s="236"/>
      <c r="AZ247" s="236"/>
      <c r="BA247" s="236"/>
      <c r="BB247" s="236"/>
      <c r="BC247" s="236"/>
      <c r="BD247" s="236"/>
    </row>
    <row r="248" spans="1:56" x14ac:dyDescent="0.25">
      <c r="A248" s="236"/>
      <c r="B248" s="236"/>
      <c r="C248" s="236"/>
      <c r="D248" s="236"/>
      <c r="E248" s="236"/>
      <c r="F248" s="236"/>
      <c r="G248" s="236"/>
      <c r="H248" s="236"/>
      <c r="I248" s="236"/>
      <c r="J248" s="236"/>
      <c r="K248" s="236"/>
      <c r="L248" s="236"/>
      <c r="M248" s="236"/>
      <c r="N248" s="236"/>
      <c r="O248" s="236"/>
      <c r="P248" s="236"/>
      <c r="Q248" s="236"/>
      <c r="R248" s="236"/>
      <c r="S248" s="236"/>
      <c r="T248" s="236"/>
      <c r="U248" s="236"/>
      <c r="V248" s="236"/>
      <c r="W248" s="236"/>
      <c r="X248" s="236"/>
      <c r="Y248" s="236"/>
      <c r="Z248" s="236"/>
      <c r="AA248" s="236"/>
      <c r="AB248" s="236"/>
      <c r="AC248" s="236"/>
      <c r="AD248" s="236"/>
      <c r="AE248" s="236"/>
      <c r="AF248" s="236"/>
      <c r="AG248" s="236"/>
      <c r="AH248" s="236"/>
      <c r="AI248" s="236"/>
      <c r="AJ248" s="236"/>
      <c r="AK248" s="236"/>
      <c r="AL248" s="236"/>
      <c r="AM248" s="236"/>
      <c r="AN248" s="236"/>
      <c r="AO248" s="236"/>
      <c r="AP248" s="236"/>
      <c r="AQ248" s="236"/>
      <c r="AR248" s="236"/>
      <c r="AS248" s="236"/>
      <c r="AT248" s="236"/>
      <c r="AU248" s="236"/>
      <c r="AV248" s="236"/>
      <c r="AW248" s="236"/>
      <c r="AX248" s="236"/>
      <c r="AY248" s="236"/>
      <c r="AZ248" s="236"/>
      <c r="BA248" s="236"/>
      <c r="BB248" s="236"/>
      <c r="BC248" s="236"/>
      <c r="BD248" s="236"/>
    </row>
    <row r="249" spans="1:56" x14ac:dyDescent="0.25">
      <c r="A249" s="236"/>
      <c r="B249" s="236"/>
      <c r="C249" s="236"/>
      <c r="D249" s="236"/>
      <c r="E249" s="236"/>
      <c r="F249" s="236"/>
      <c r="G249" s="236"/>
      <c r="H249" s="236"/>
      <c r="I249" s="236"/>
      <c r="J249" s="236"/>
      <c r="K249" s="236"/>
      <c r="L249" s="236"/>
      <c r="M249" s="236"/>
      <c r="N249" s="236"/>
      <c r="O249" s="236"/>
      <c r="P249" s="236"/>
      <c r="Q249" s="236"/>
      <c r="R249" s="236"/>
      <c r="S249" s="236"/>
      <c r="T249" s="236"/>
      <c r="U249" s="236"/>
      <c r="V249" s="236"/>
      <c r="W249" s="236"/>
      <c r="X249" s="236"/>
      <c r="Y249" s="236"/>
      <c r="Z249" s="236"/>
      <c r="AA249" s="236"/>
      <c r="AB249" s="236"/>
      <c r="AC249" s="236"/>
      <c r="AD249" s="236"/>
      <c r="AE249" s="236"/>
      <c r="AF249" s="236"/>
      <c r="AG249" s="236"/>
      <c r="AH249" s="236"/>
      <c r="AI249" s="236"/>
      <c r="AJ249" s="236"/>
      <c r="AK249" s="236"/>
      <c r="AL249" s="236"/>
      <c r="AM249" s="236"/>
      <c r="AN249" s="236"/>
      <c r="AO249" s="236"/>
      <c r="AP249" s="236"/>
      <c r="AQ249" s="236"/>
      <c r="AR249" s="236"/>
      <c r="AS249" s="236"/>
      <c r="AT249" s="236"/>
      <c r="AU249" s="236"/>
      <c r="AV249" s="236"/>
      <c r="AW249" s="236"/>
      <c r="AX249" s="236"/>
      <c r="AY249" s="236"/>
      <c r="AZ249" s="236"/>
      <c r="BA249" s="236"/>
      <c r="BB249" s="236"/>
      <c r="BC249" s="236"/>
      <c r="BD249" s="236"/>
    </row>
    <row r="250" spans="1:56" x14ac:dyDescent="0.25">
      <c r="A250" s="236"/>
      <c r="B250" s="236"/>
      <c r="C250" s="236"/>
      <c r="D250" s="236"/>
      <c r="E250" s="236"/>
      <c r="F250" s="236"/>
      <c r="G250" s="236"/>
      <c r="H250" s="236"/>
      <c r="I250" s="236"/>
      <c r="J250" s="236"/>
      <c r="K250" s="236"/>
      <c r="L250" s="236"/>
      <c r="M250" s="236"/>
      <c r="N250" s="236"/>
      <c r="O250" s="236"/>
      <c r="P250" s="236"/>
      <c r="Q250" s="236"/>
      <c r="R250" s="236"/>
      <c r="S250" s="236"/>
      <c r="T250" s="236"/>
      <c r="U250" s="236"/>
      <c r="V250" s="236"/>
      <c r="W250" s="236"/>
      <c r="X250" s="236"/>
      <c r="Y250" s="236"/>
      <c r="Z250" s="236"/>
      <c r="AA250" s="236"/>
      <c r="AB250" s="236"/>
      <c r="AC250" s="236"/>
      <c r="AD250" s="236"/>
      <c r="AE250" s="236"/>
      <c r="AF250" s="236"/>
      <c r="AG250" s="236"/>
      <c r="AH250" s="236"/>
      <c r="AI250" s="236"/>
      <c r="AJ250" s="236"/>
      <c r="AK250" s="236"/>
      <c r="AL250" s="236"/>
      <c r="AM250" s="236"/>
      <c r="AN250" s="236"/>
      <c r="AO250" s="236"/>
      <c r="AP250" s="236"/>
      <c r="AQ250" s="236"/>
      <c r="AR250" s="236"/>
      <c r="AS250" s="236"/>
      <c r="AT250" s="236"/>
      <c r="AU250" s="236"/>
      <c r="AV250" s="236"/>
      <c r="AW250" s="236"/>
      <c r="AX250" s="236"/>
      <c r="AY250" s="236"/>
      <c r="AZ250" s="236"/>
      <c r="BA250" s="236"/>
      <c r="BB250" s="236"/>
      <c r="BC250" s="236"/>
      <c r="BD250" s="236"/>
    </row>
    <row r="251" spans="1:56" x14ac:dyDescent="0.25">
      <c r="A251" s="236"/>
      <c r="B251" s="236"/>
      <c r="C251" s="236"/>
      <c r="D251" s="236"/>
      <c r="E251" s="236"/>
      <c r="F251" s="236"/>
      <c r="G251" s="236"/>
      <c r="H251" s="236"/>
      <c r="I251" s="236"/>
      <c r="J251" s="236"/>
      <c r="K251" s="236"/>
      <c r="L251" s="236"/>
      <c r="M251" s="236"/>
      <c r="N251" s="236"/>
      <c r="O251" s="236"/>
      <c r="P251" s="236"/>
      <c r="Q251" s="236"/>
      <c r="R251" s="236"/>
      <c r="S251" s="236"/>
      <c r="T251" s="236"/>
      <c r="U251" s="236"/>
      <c r="V251" s="236"/>
      <c r="W251" s="236"/>
      <c r="X251" s="236"/>
      <c r="Y251" s="236"/>
      <c r="Z251" s="236"/>
      <c r="AA251" s="236"/>
      <c r="AB251" s="236"/>
      <c r="AC251" s="236"/>
      <c r="AD251" s="236"/>
      <c r="AE251" s="236"/>
      <c r="AF251" s="236"/>
      <c r="AG251" s="236"/>
      <c r="AH251" s="236"/>
      <c r="AI251" s="236"/>
      <c r="AJ251" s="236"/>
      <c r="AK251" s="236"/>
      <c r="AL251" s="236"/>
      <c r="AM251" s="236"/>
      <c r="AN251" s="236"/>
      <c r="AO251" s="236"/>
      <c r="AP251" s="236"/>
      <c r="AQ251" s="236"/>
      <c r="AR251" s="236"/>
      <c r="AS251" s="236"/>
      <c r="AT251" s="236"/>
      <c r="AU251" s="236"/>
      <c r="AV251" s="236"/>
      <c r="AW251" s="236"/>
      <c r="AX251" s="236"/>
      <c r="AY251" s="236"/>
      <c r="AZ251" s="236"/>
      <c r="BA251" s="236"/>
      <c r="BB251" s="236"/>
      <c r="BC251" s="236"/>
      <c r="BD251" s="236"/>
    </row>
    <row r="252" spans="1:56" x14ac:dyDescent="0.25">
      <c r="A252" s="236"/>
      <c r="B252" s="236"/>
      <c r="C252" s="236"/>
      <c r="D252" s="236"/>
      <c r="E252" s="236"/>
      <c r="F252" s="236"/>
      <c r="G252" s="236"/>
      <c r="H252" s="236"/>
      <c r="I252" s="236"/>
      <c r="J252" s="236"/>
      <c r="K252" s="236"/>
      <c r="L252" s="236"/>
      <c r="M252" s="236"/>
      <c r="N252" s="236"/>
      <c r="O252" s="236"/>
      <c r="P252" s="236"/>
      <c r="Q252" s="236"/>
      <c r="R252" s="236"/>
      <c r="S252" s="236"/>
      <c r="T252" s="236"/>
      <c r="U252" s="236"/>
      <c r="V252" s="236"/>
      <c r="W252" s="236"/>
      <c r="X252" s="236"/>
      <c r="Y252" s="236"/>
      <c r="Z252" s="236"/>
      <c r="AA252" s="236"/>
      <c r="AB252" s="236"/>
      <c r="AC252" s="236"/>
      <c r="AD252" s="236"/>
      <c r="AE252" s="236"/>
      <c r="AF252" s="236"/>
      <c r="AG252" s="236"/>
      <c r="AH252" s="236"/>
      <c r="AI252" s="236"/>
      <c r="AJ252" s="236"/>
      <c r="AK252" s="236"/>
      <c r="AL252" s="236"/>
      <c r="AM252" s="236"/>
      <c r="AN252" s="236"/>
      <c r="AO252" s="236"/>
      <c r="AP252" s="236"/>
      <c r="AQ252" s="236"/>
      <c r="AR252" s="236"/>
      <c r="AS252" s="236"/>
      <c r="AT252" s="236"/>
      <c r="AU252" s="236"/>
      <c r="AV252" s="236"/>
      <c r="AW252" s="236"/>
      <c r="AX252" s="236"/>
      <c r="AY252" s="236"/>
      <c r="AZ252" s="236"/>
      <c r="BA252" s="236"/>
      <c r="BB252" s="236"/>
      <c r="BC252" s="236"/>
      <c r="BD252" s="236"/>
    </row>
    <row r="253" spans="1:56" x14ac:dyDescent="0.25">
      <c r="A253" s="236"/>
      <c r="B253" s="236"/>
      <c r="C253" s="236"/>
      <c r="D253" s="236"/>
      <c r="E253" s="236"/>
      <c r="F253" s="236"/>
      <c r="G253" s="236"/>
      <c r="H253" s="236"/>
      <c r="I253" s="236"/>
      <c r="J253" s="236"/>
      <c r="K253" s="236"/>
      <c r="L253" s="236"/>
      <c r="M253" s="236"/>
      <c r="N253" s="236"/>
      <c r="O253" s="236"/>
      <c r="P253" s="236"/>
      <c r="Q253" s="236"/>
      <c r="R253" s="236"/>
      <c r="S253" s="236"/>
      <c r="T253" s="236"/>
      <c r="U253" s="236"/>
      <c r="V253" s="236"/>
      <c r="W253" s="236"/>
      <c r="X253" s="236"/>
      <c r="Y253" s="236"/>
      <c r="Z253" s="236"/>
      <c r="AA253" s="236"/>
      <c r="AB253" s="236"/>
      <c r="AC253" s="236"/>
      <c r="AD253" s="236"/>
      <c r="AE253" s="236"/>
      <c r="AF253" s="236"/>
      <c r="AG253" s="236"/>
      <c r="AH253" s="236"/>
      <c r="AI253" s="236"/>
      <c r="AJ253" s="236"/>
      <c r="AK253" s="236"/>
      <c r="AL253" s="236"/>
      <c r="AM253" s="236"/>
      <c r="AN253" s="236"/>
      <c r="AO253" s="236"/>
      <c r="AP253" s="236"/>
      <c r="AQ253" s="236"/>
      <c r="AR253" s="236"/>
      <c r="AS253" s="236"/>
      <c r="AT253" s="236"/>
      <c r="AU253" s="236"/>
      <c r="AV253" s="236"/>
      <c r="AW253" s="236"/>
      <c r="AX253" s="236"/>
      <c r="AY253" s="236"/>
      <c r="AZ253" s="236"/>
      <c r="BA253" s="236"/>
      <c r="BB253" s="236"/>
      <c r="BC253" s="236"/>
      <c r="BD253" s="236"/>
    </row>
    <row r="254" spans="1:56" x14ac:dyDescent="0.25">
      <c r="A254" s="236"/>
      <c r="B254" s="236"/>
      <c r="C254" s="236"/>
      <c r="D254" s="236"/>
      <c r="E254" s="236"/>
      <c r="F254" s="236"/>
      <c r="G254" s="236"/>
      <c r="H254" s="236"/>
      <c r="I254" s="236"/>
      <c r="J254" s="236"/>
      <c r="K254" s="236"/>
      <c r="L254" s="236"/>
      <c r="M254" s="236"/>
      <c r="N254" s="236"/>
      <c r="O254" s="236"/>
      <c r="P254" s="236"/>
      <c r="Q254" s="236"/>
      <c r="R254" s="236"/>
      <c r="S254" s="236"/>
      <c r="T254" s="236"/>
      <c r="U254" s="236"/>
      <c r="V254" s="236"/>
      <c r="W254" s="236"/>
      <c r="X254" s="236"/>
      <c r="Y254" s="236"/>
      <c r="Z254" s="236"/>
      <c r="AA254" s="236"/>
      <c r="AB254" s="236"/>
      <c r="AC254" s="236"/>
      <c r="AD254" s="236"/>
      <c r="AE254" s="236"/>
      <c r="AF254" s="236"/>
      <c r="AG254" s="236"/>
      <c r="AH254" s="236"/>
      <c r="AI254" s="236"/>
      <c r="AJ254" s="236"/>
      <c r="AK254" s="236"/>
      <c r="AL254" s="236"/>
      <c r="AM254" s="236"/>
      <c r="AN254" s="236"/>
      <c r="AO254" s="236"/>
      <c r="AP254" s="236"/>
      <c r="AQ254" s="236"/>
      <c r="AR254" s="236"/>
      <c r="AS254" s="236"/>
      <c r="AT254" s="236"/>
      <c r="AU254" s="236"/>
      <c r="AV254" s="236"/>
      <c r="AW254" s="236"/>
      <c r="AX254" s="236"/>
      <c r="AY254" s="236"/>
      <c r="AZ254" s="236"/>
      <c r="BA254" s="236"/>
      <c r="BB254" s="236"/>
      <c r="BC254" s="236"/>
      <c r="BD254" s="236"/>
    </row>
    <row r="255" spans="1:56" x14ac:dyDescent="0.25">
      <c r="A255" s="236"/>
      <c r="B255" s="236"/>
      <c r="C255" s="236"/>
      <c r="D255" s="236"/>
      <c r="E255" s="236"/>
      <c r="F255" s="236"/>
      <c r="G255" s="236"/>
      <c r="H255" s="236"/>
      <c r="I255" s="236"/>
      <c r="J255" s="236"/>
      <c r="K255" s="236"/>
      <c r="L255" s="236"/>
      <c r="M255" s="236"/>
      <c r="N255" s="236"/>
      <c r="O255" s="236"/>
      <c r="P255" s="236"/>
      <c r="Q255" s="236"/>
      <c r="R255" s="236"/>
      <c r="S255" s="236"/>
      <c r="T255" s="236"/>
      <c r="U255" s="236"/>
      <c r="V255" s="236"/>
      <c r="W255" s="236"/>
      <c r="X255" s="236"/>
      <c r="Y255" s="236"/>
      <c r="Z255" s="236"/>
      <c r="AA255" s="236"/>
      <c r="AB255" s="236"/>
      <c r="AC255" s="236"/>
      <c r="AD255" s="236"/>
      <c r="AE255" s="236"/>
      <c r="AF255" s="236"/>
      <c r="AG255" s="236"/>
      <c r="AH255" s="236"/>
      <c r="AI255" s="236"/>
      <c r="AJ255" s="236"/>
      <c r="AK255" s="236"/>
      <c r="AL255" s="236"/>
      <c r="AM255" s="236"/>
      <c r="AN255" s="236"/>
      <c r="AO255" s="236"/>
      <c r="AP255" s="236"/>
      <c r="AQ255" s="236"/>
      <c r="AR255" s="236"/>
      <c r="AS255" s="236"/>
      <c r="AT255" s="236"/>
      <c r="AU255" s="236"/>
      <c r="AV255" s="236"/>
      <c r="AW255" s="236"/>
      <c r="AX255" s="236"/>
      <c r="AY255" s="236"/>
      <c r="AZ255" s="236"/>
      <c r="BA255" s="236"/>
      <c r="BB255" s="236"/>
      <c r="BC255" s="236"/>
      <c r="BD255" s="236"/>
    </row>
    <row r="256" spans="1:56" x14ac:dyDescent="0.25">
      <c r="A256" s="236"/>
      <c r="B256" s="236"/>
      <c r="C256" s="236"/>
      <c r="D256" s="236"/>
      <c r="E256" s="236"/>
      <c r="F256" s="236"/>
      <c r="G256" s="236"/>
      <c r="H256" s="236"/>
      <c r="I256" s="236"/>
      <c r="J256" s="236"/>
      <c r="K256" s="236"/>
      <c r="L256" s="236"/>
      <c r="M256" s="236"/>
      <c r="N256" s="236"/>
      <c r="O256" s="236"/>
      <c r="P256" s="236"/>
      <c r="Q256" s="236"/>
      <c r="R256" s="236"/>
      <c r="S256" s="236"/>
      <c r="T256" s="236"/>
      <c r="U256" s="236"/>
      <c r="V256" s="236"/>
      <c r="W256" s="236"/>
      <c r="X256" s="236"/>
      <c r="Y256" s="236"/>
      <c r="Z256" s="236"/>
      <c r="AA256" s="236"/>
      <c r="AB256" s="236"/>
      <c r="AC256" s="236"/>
      <c r="AD256" s="236"/>
      <c r="AE256" s="236"/>
      <c r="AF256" s="236"/>
      <c r="AG256" s="236"/>
      <c r="AH256" s="236"/>
      <c r="AI256" s="236"/>
      <c r="AJ256" s="236"/>
      <c r="AK256" s="236"/>
      <c r="AL256" s="236"/>
      <c r="AM256" s="236"/>
      <c r="AN256" s="236"/>
      <c r="AO256" s="236"/>
      <c r="AP256" s="236"/>
      <c r="AQ256" s="236"/>
      <c r="AR256" s="236"/>
      <c r="AS256" s="236"/>
      <c r="AT256" s="236"/>
      <c r="AU256" s="236"/>
      <c r="AV256" s="236"/>
      <c r="AW256" s="236"/>
      <c r="AX256" s="236"/>
      <c r="AY256" s="236"/>
      <c r="AZ256" s="236"/>
      <c r="BA256" s="236"/>
      <c r="BB256" s="236"/>
      <c r="BC256" s="236"/>
      <c r="BD256" s="236"/>
    </row>
    <row r="257" spans="1:56" x14ac:dyDescent="0.25">
      <c r="A257" s="236"/>
      <c r="B257" s="236"/>
      <c r="C257" s="236"/>
      <c r="D257" s="236"/>
      <c r="E257" s="236"/>
      <c r="F257" s="236"/>
      <c r="G257" s="236"/>
      <c r="H257" s="236"/>
      <c r="I257" s="236"/>
      <c r="J257" s="236"/>
      <c r="K257" s="236"/>
      <c r="L257" s="236"/>
      <c r="M257" s="236"/>
      <c r="N257" s="236"/>
      <c r="O257" s="236"/>
      <c r="P257" s="236"/>
      <c r="Q257" s="236"/>
      <c r="R257" s="236"/>
      <c r="S257" s="236"/>
      <c r="T257" s="236"/>
      <c r="U257" s="236"/>
      <c r="V257" s="236"/>
      <c r="W257" s="236"/>
      <c r="X257" s="236"/>
      <c r="Y257" s="236"/>
      <c r="Z257" s="236"/>
      <c r="AA257" s="236"/>
      <c r="AB257" s="236"/>
      <c r="AC257" s="236"/>
      <c r="AD257" s="236"/>
      <c r="AE257" s="236"/>
      <c r="AF257" s="236"/>
      <c r="AG257" s="236"/>
      <c r="AH257" s="236"/>
      <c r="AI257" s="236"/>
      <c r="AJ257" s="236"/>
      <c r="AK257" s="236"/>
      <c r="AL257" s="236"/>
      <c r="AM257" s="236"/>
      <c r="AN257" s="236"/>
      <c r="AO257" s="236"/>
      <c r="AP257" s="236"/>
      <c r="AQ257" s="236"/>
      <c r="AR257" s="236"/>
      <c r="AS257" s="236"/>
      <c r="AT257" s="236"/>
      <c r="AU257" s="236"/>
      <c r="AV257" s="236"/>
      <c r="AW257" s="236"/>
      <c r="AX257" s="236"/>
      <c r="AY257" s="236"/>
      <c r="AZ257" s="236"/>
      <c r="BA257" s="236"/>
      <c r="BB257" s="236"/>
      <c r="BC257" s="236"/>
      <c r="BD257" s="236"/>
    </row>
    <row r="258" spans="1:56" x14ac:dyDescent="0.25">
      <c r="A258" s="236"/>
      <c r="B258" s="236"/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36"/>
      <c r="P258" s="236"/>
      <c r="Q258" s="236"/>
      <c r="R258" s="236"/>
      <c r="S258" s="236"/>
      <c r="T258" s="236"/>
      <c r="U258" s="236"/>
      <c r="V258" s="236"/>
      <c r="W258" s="236"/>
      <c r="X258" s="236"/>
      <c r="Y258" s="236"/>
      <c r="Z258" s="236"/>
      <c r="AA258" s="236"/>
      <c r="AB258" s="236"/>
      <c r="AC258" s="236"/>
      <c r="AD258" s="236"/>
      <c r="AE258" s="236"/>
      <c r="AF258" s="236"/>
      <c r="AG258" s="236"/>
      <c r="AH258" s="236"/>
      <c r="AI258" s="236"/>
      <c r="AJ258" s="236"/>
      <c r="AK258" s="236"/>
      <c r="AL258" s="236"/>
      <c r="AM258" s="236"/>
      <c r="AN258" s="236"/>
      <c r="AO258" s="236"/>
      <c r="AP258" s="236"/>
      <c r="AQ258" s="236"/>
      <c r="AR258" s="236"/>
      <c r="AS258" s="236"/>
      <c r="AT258" s="236"/>
      <c r="AU258" s="236"/>
      <c r="AV258" s="236"/>
      <c r="AW258" s="236"/>
      <c r="AX258" s="236"/>
      <c r="AY258" s="236"/>
      <c r="AZ258" s="236"/>
      <c r="BA258" s="236"/>
      <c r="BB258" s="236"/>
      <c r="BC258" s="236"/>
      <c r="BD258" s="236"/>
    </row>
    <row r="259" spans="1:56" x14ac:dyDescent="0.25">
      <c r="A259" s="236"/>
      <c r="B259" s="236"/>
      <c r="C259" s="236"/>
      <c r="D259" s="236"/>
      <c r="E259" s="236"/>
      <c r="F259" s="236"/>
      <c r="G259" s="236"/>
      <c r="H259" s="236"/>
      <c r="I259" s="236"/>
      <c r="J259" s="236"/>
      <c r="K259" s="236"/>
      <c r="L259" s="236"/>
      <c r="M259" s="236"/>
      <c r="N259" s="236"/>
      <c r="O259" s="236"/>
      <c r="P259" s="236"/>
      <c r="Q259" s="236"/>
      <c r="R259" s="236"/>
      <c r="S259" s="236"/>
      <c r="T259" s="236"/>
      <c r="U259" s="236"/>
      <c r="V259" s="236"/>
      <c r="W259" s="236"/>
      <c r="X259" s="236"/>
      <c r="Y259" s="236"/>
      <c r="Z259" s="236"/>
      <c r="AA259" s="236"/>
      <c r="AB259" s="236"/>
      <c r="AC259" s="236"/>
      <c r="AD259" s="236"/>
      <c r="AE259" s="236"/>
      <c r="AF259" s="236"/>
      <c r="AG259" s="236"/>
      <c r="AH259" s="236"/>
      <c r="AI259" s="236"/>
      <c r="AJ259" s="236"/>
      <c r="AK259" s="236"/>
      <c r="AL259" s="236"/>
      <c r="AM259" s="236"/>
      <c r="AN259" s="236"/>
      <c r="AO259" s="236"/>
      <c r="AP259" s="236"/>
      <c r="AQ259" s="236"/>
      <c r="AR259" s="236"/>
      <c r="AS259" s="236"/>
      <c r="AT259" s="236"/>
      <c r="AU259" s="236"/>
      <c r="AV259" s="236"/>
      <c r="AW259" s="236"/>
      <c r="AX259" s="236"/>
      <c r="AY259" s="236"/>
      <c r="AZ259" s="236"/>
      <c r="BA259" s="236"/>
      <c r="BB259" s="236"/>
      <c r="BC259" s="236"/>
      <c r="BD259" s="236"/>
    </row>
    <row r="260" spans="1:56" x14ac:dyDescent="0.25">
      <c r="A260" s="236"/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  <c r="U260" s="236"/>
      <c r="V260" s="236"/>
      <c r="W260" s="236"/>
      <c r="X260" s="236"/>
      <c r="Y260" s="236"/>
      <c r="Z260" s="236"/>
      <c r="AA260" s="236"/>
      <c r="AB260" s="236"/>
      <c r="AC260" s="236"/>
      <c r="AD260" s="236"/>
      <c r="AE260" s="236"/>
      <c r="AF260" s="236"/>
      <c r="AG260" s="236"/>
      <c r="AH260" s="236"/>
      <c r="AI260" s="236"/>
      <c r="AJ260" s="236"/>
      <c r="AK260" s="236"/>
      <c r="AL260" s="236"/>
      <c r="AM260" s="236"/>
      <c r="AN260" s="236"/>
      <c r="AO260" s="236"/>
      <c r="AP260" s="236"/>
      <c r="AQ260" s="236"/>
      <c r="AR260" s="236"/>
      <c r="AS260" s="236"/>
      <c r="AT260" s="236"/>
      <c r="AU260" s="236"/>
      <c r="AV260" s="236"/>
      <c r="AW260" s="236"/>
      <c r="AX260" s="236"/>
      <c r="AY260" s="236"/>
      <c r="AZ260" s="236"/>
      <c r="BA260" s="236"/>
      <c r="BB260" s="236"/>
      <c r="BC260" s="236"/>
      <c r="BD260" s="236"/>
    </row>
    <row r="261" spans="1:56" x14ac:dyDescent="0.25">
      <c r="A261" s="236"/>
      <c r="B261" s="236"/>
      <c r="C261" s="236"/>
      <c r="D261" s="236"/>
      <c r="E261" s="236"/>
      <c r="F261" s="236"/>
      <c r="G261" s="236"/>
      <c r="H261" s="236"/>
      <c r="I261" s="236"/>
      <c r="J261" s="236"/>
      <c r="K261" s="236"/>
      <c r="L261" s="236"/>
      <c r="M261" s="236"/>
      <c r="N261" s="236"/>
      <c r="O261" s="236"/>
      <c r="P261" s="236"/>
      <c r="Q261" s="236"/>
      <c r="R261" s="236"/>
      <c r="S261" s="236"/>
      <c r="T261" s="236"/>
      <c r="U261" s="236"/>
      <c r="V261" s="236"/>
      <c r="W261" s="236"/>
      <c r="X261" s="236"/>
      <c r="Y261" s="236"/>
      <c r="Z261" s="236"/>
      <c r="AA261" s="236"/>
      <c r="AB261" s="236"/>
      <c r="AC261" s="236"/>
      <c r="AD261" s="236"/>
      <c r="AE261" s="236"/>
      <c r="AF261" s="236"/>
      <c r="AG261" s="236"/>
      <c r="AH261" s="236"/>
      <c r="AI261" s="236"/>
      <c r="AJ261" s="236"/>
      <c r="AK261" s="236"/>
      <c r="AL261" s="236"/>
      <c r="AM261" s="236"/>
      <c r="AN261" s="236"/>
      <c r="AO261" s="236"/>
      <c r="AP261" s="236"/>
      <c r="AQ261" s="236"/>
      <c r="AR261" s="236"/>
      <c r="AS261" s="236"/>
      <c r="AT261" s="236"/>
      <c r="AU261" s="236"/>
      <c r="AV261" s="236"/>
      <c r="AW261" s="236"/>
      <c r="AX261" s="236"/>
      <c r="AY261" s="236"/>
      <c r="AZ261" s="236"/>
      <c r="BA261" s="236"/>
      <c r="BB261" s="236"/>
      <c r="BC261" s="236"/>
      <c r="BD261" s="236"/>
    </row>
    <row r="262" spans="1:56" x14ac:dyDescent="0.25">
      <c r="A262" s="236"/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236"/>
      <c r="O262" s="236"/>
      <c r="P262" s="236"/>
      <c r="Q262" s="236"/>
      <c r="R262" s="236"/>
      <c r="S262" s="236"/>
      <c r="T262" s="236"/>
      <c r="U262" s="236"/>
      <c r="V262" s="236"/>
      <c r="W262" s="236"/>
      <c r="X262" s="236"/>
      <c r="Y262" s="236"/>
      <c r="Z262" s="236"/>
      <c r="AA262" s="236"/>
      <c r="AB262" s="236"/>
      <c r="AC262" s="236"/>
      <c r="AD262" s="236"/>
      <c r="AE262" s="236"/>
      <c r="AF262" s="236"/>
      <c r="AG262" s="236"/>
      <c r="AH262" s="236"/>
      <c r="AI262" s="236"/>
      <c r="AJ262" s="236"/>
      <c r="AK262" s="236"/>
      <c r="AL262" s="236"/>
      <c r="AM262" s="236"/>
      <c r="AN262" s="236"/>
      <c r="AO262" s="236"/>
      <c r="AP262" s="236"/>
      <c r="AQ262" s="236"/>
      <c r="AR262" s="236"/>
      <c r="AS262" s="236"/>
      <c r="AT262" s="236"/>
      <c r="AU262" s="236"/>
      <c r="AV262" s="236"/>
      <c r="AW262" s="236"/>
      <c r="AX262" s="236"/>
      <c r="AY262" s="236"/>
      <c r="AZ262" s="236"/>
      <c r="BA262" s="236"/>
      <c r="BB262" s="236"/>
      <c r="BC262" s="236"/>
      <c r="BD262" s="236"/>
    </row>
    <row r="263" spans="1:56" x14ac:dyDescent="0.25">
      <c r="A263" s="236"/>
      <c r="B263" s="236"/>
      <c r="C263" s="236"/>
      <c r="D263" s="236"/>
      <c r="E263" s="236"/>
      <c r="F263" s="236"/>
      <c r="G263" s="236"/>
      <c r="H263" s="236"/>
      <c r="I263" s="236"/>
      <c r="J263" s="236"/>
      <c r="K263" s="236"/>
      <c r="N263" s="236"/>
      <c r="O263" s="236"/>
      <c r="P263" s="236"/>
      <c r="Q263" s="236"/>
      <c r="R263" s="236"/>
      <c r="S263" s="236"/>
      <c r="T263" s="236"/>
      <c r="U263" s="236"/>
      <c r="V263" s="236"/>
      <c r="W263" s="236"/>
      <c r="X263" s="236"/>
      <c r="Y263" s="236"/>
      <c r="Z263" s="236"/>
      <c r="AA263" s="236"/>
      <c r="AB263" s="236"/>
      <c r="AC263" s="236"/>
      <c r="AD263" s="236"/>
      <c r="AE263" s="236"/>
      <c r="AF263" s="236"/>
      <c r="AG263" s="236"/>
      <c r="AH263" s="236"/>
      <c r="AI263" s="236"/>
      <c r="AJ263" s="236"/>
      <c r="AK263" s="236"/>
      <c r="AL263" s="236"/>
      <c r="AM263" s="236"/>
      <c r="AN263" s="236"/>
      <c r="AO263" s="236"/>
      <c r="AP263" s="236"/>
      <c r="AQ263" s="236"/>
      <c r="AR263" s="236"/>
      <c r="AS263" s="236"/>
      <c r="AT263" s="236"/>
      <c r="AU263" s="236"/>
      <c r="AV263" s="236"/>
      <c r="AW263" s="236"/>
      <c r="AX263" s="236"/>
      <c r="AY263" s="236"/>
      <c r="AZ263" s="236"/>
      <c r="BA263" s="236"/>
      <c r="BB263" s="236"/>
      <c r="BC263" s="236"/>
      <c r="BD263" s="236"/>
    </row>
    <row r="264" spans="1:56" x14ac:dyDescent="0.25">
      <c r="A264" s="236"/>
      <c r="B264" s="236"/>
      <c r="C264" s="236"/>
      <c r="D264" s="236"/>
      <c r="E264" s="236"/>
      <c r="F264" s="236"/>
      <c r="G264" s="236"/>
      <c r="H264" s="236"/>
      <c r="I264" s="236"/>
      <c r="J264" s="236"/>
      <c r="K264" s="236"/>
      <c r="N264" s="236"/>
      <c r="O264" s="236"/>
      <c r="P264" s="236"/>
      <c r="Q264" s="236"/>
      <c r="R264" s="236"/>
      <c r="S264" s="236"/>
      <c r="T264" s="236"/>
      <c r="U264" s="236"/>
      <c r="V264" s="236"/>
      <c r="W264" s="236"/>
      <c r="X264" s="236"/>
      <c r="Y264" s="236"/>
      <c r="Z264" s="236"/>
      <c r="AA264" s="236"/>
      <c r="AB264" s="236"/>
      <c r="AC264" s="236"/>
      <c r="AD264" s="236"/>
      <c r="AE264" s="236"/>
      <c r="AF264" s="236"/>
      <c r="AG264" s="236"/>
      <c r="AH264" s="236"/>
      <c r="AI264" s="236"/>
      <c r="AJ264" s="236"/>
      <c r="AK264" s="236"/>
      <c r="AL264" s="236"/>
      <c r="AM264" s="236"/>
      <c r="AN264" s="236"/>
      <c r="AO264" s="236"/>
      <c r="AP264" s="236"/>
      <c r="AQ264" s="236"/>
      <c r="AR264" s="236"/>
      <c r="AS264" s="236"/>
      <c r="AT264" s="236"/>
      <c r="AU264" s="236"/>
      <c r="AV264" s="236"/>
      <c r="AW264" s="236"/>
      <c r="AX264" s="236"/>
      <c r="AY264" s="236"/>
      <c r="AZ264" s="236"/>
      <c r="BA264" s="236"/>
      <c r="BB264" s="236"/>
      <c r="BC264" s="236"/>
      <c r="BD264" s="236"/>
    </row>
    <row r="265" spans="1:56" x14ac:dyDescent="0.25">
      <c r="A265" s="236"/>
      <c r="B265" s="236"/>
      <c r="C265" s="236"/>
      <c r="D265" s="236"/>
      <c r="E265" s="236"/>
      <c r="F265" s="236"/>
      <c r="G265" s="236"/>
      <c r="H265" s="236"/>
      <c r="I265" s="236"/>
      <c r="J265" s="236"/>
      <c r="K265" s="236"/>
      <c r="N265" s="236"/>
      <c r="O265" s="236"/>
      <c r="P265" s="236"/>
      <c r="Q265" s="236"/>
      <c r="R265" s="236"/>
      <c r="S265" s="236"/>
      <c r="T265" s="236"/>
      <c r="U265" s="236"/>
      <c r="V265" s="236"/>
      <c r="W265" s="236"/>
      <c r="X265" s="236"/>
      <c r="Y265" s="236"/>
      <c r="Z265" s="236"/>
      <c r="AA265" s="236"/>
      <c r="AB265" s="236"/>
      <c r="AC265" s="236"/>
      <c r="AD265" s="236"/>
      <c r="AE265" s="236"/>
      <c r="AF265" s="236"/>
      <c r="AG265" s="236"/>
      <c r="AH265" s="236"/>
      <c r="AI265" s="236"/>
      <c r="AJ265" s="236"/>
      <c r="AK265" s="236"/>
      <c r="AL265" s="236"/>
      <c r="AM265" s="236"/>
      <c r="AN265" s="236"/>
      <c r="AO265" s="236"/>
      <c r="AP265" s="236"/>
      <c r="AQ265" s="236"/>
      <c r="AR265" s="236"/>
      <c r="AS265" s="236"/>
      <c r="AT265" s="236"/>
      <c r="AU265" s="236"/>
      <c r="AV265" s="236"/>
      <c r="AW265" s="236"/>
      <c r="AX265" s="236"/>
      <c r="AY265" s="236"/>
      <c r="AZ265" s="236"/>
      <c r="BA265" s="236"/>
      <c r="BB265" s="236"/>
      <c r="BC265" s="236"/>
      <c r="BD265" s="236"/>
    </row>
    <row r="266" spans="1:56" x14ac:dyDescent="0.25">
      <c r="A266" s="236"/>
      <c r="B266" s="236"/>
      <c r="C266" s="236"/>
      <c r="D266" s="236"/>
      <c r="E266" s="236"/>
      <c r="F266" s="236"/>
      <c r="G266" s="236"/>
      <c r="H266" s="236"/>
      <c r="I266" s="236"/>
      <c r="J266" s="236"/>
      <c r="K266" s="236"/>
      <c r="N266" s="236"/>
      <c r="O266" s="236"/>
      <c r="P266" s="236"/>
      <c r="Q266" s="236"/>
      <c r="R266" s="236"/>
      <c r="S266" s="236"/>
      <c r="T266" s="236"/>
      <c r="U266" s="236"/>
      <c r="V266" s="236"/>
      <c r="W266" s="236"/>
      <c r="X266" s="236"/>
      <c r="Y266" s="236"/>
      <c r="Z266" s="236"/>
      <c r="AA266" s="236"/>
      <c r="AB266" s="236"/>
      <c r="AC266" s="236"/>
      <c r="AD266" s="236"/>
      <c r="AE266" s="236"/>
      <c r="AF266" s="236"/>
      <c r="AG266" s="236"/>
      <c r="AH266" s="236"/>
      <c r="AI266" s="236"/>
      <c r="AJ266" s="236"/>
      <c r="AK266" s="236"/>
      <c r="AL266" s="236"/>
      <c r="AM266" s="236"/>
      <c r="AN266" s="236"/>
      <c r="AO266" s="236"/>
      <c r="AP266" s="236"/>
      <c r="AQ266" s="236"/>
      <c r="AR266" s="236"/>
      <c r="AS266" s="236"/>
      <c r="AT266" s="236"/>
      <c r="AU266" s="236"/>
      <c r="AV266" s="236"/>
      <c r="AW266" s="236"/>
      <c r="AX266" s="236"/>
      <c r="AY266" s="236"/>
      <c r="AZ266" s="236"/>
      <c r="BA266" s="236"/>
      <c r="BB266" s="236"/>
      <c r="BC266" s="236"/>
      <c r="BD266" s="236"/>
    </row>
    <row r="267" spans="1:56" x14ac:dyDescent="0.25">
      <c r="A267" s="236"/>
      <c r="B267" s="236"/>
      <c r="C267" s="236"/>
      <c r="D267" s="236"/>
      <c r="E267" s="236"/>
      <c r="F267" s="236"/>
      <c r="G267" s="236"/>
      <c r="H267" s="236"/>
      <c r="I267" s="236"/>
      <c r="J267" s="236"/>
      <c r="K267" s="236"/>
      <c r="N267" s="236"/>
      <c r="O267" s="236"/>
      <c r="P267" s="236"/>
      <c r="Q267" s="236"/>
      <c r="R267" s="236"/>
      <c r="S267" s="236"/>
      <c r="T267" s="236"/>
      <c r="U267" s="236"/>
      <c r="V267" s="236"/>
      <c r="W267" s="236"/>
      <c r="X267" s="236"/>
      <c r="Y267" s="236"/>
      <c r="Z267" s="236"/>
      <c r="AA267" s="236"/>
      <c r="AB267" s="236"/>
      <c r="AC267" s="236"/>
      <c r="AD267" s="236"/>
      <c r="AE267" s="236"/>
      <c r="AF267" s="236"/>
      <c r="AG267" s="236"/>
      <c r="AH267" s="236"/>
      <c r="AI267" s="236"/>
      <c r="AJ267" s="236"/>
      <c r="AK267" s="236"/>
      <c r="AL267" s="236"/>
      <c r="AM267" s="236"/>
      <c r="AN267" s="236"/>
      <c r="AO267" s="236"/>
      <c r="AP267" s="236"/>
      <c r="AQ267" s="236"/>
      <c r="AR267" s="236"/>
      <c r="AS267" s="236"/>
      <c r="AT267" s="236"/>
      <c r="AU267" s="236"/>
      <c r="AV267" s="236"/>
      <c r="AW267" s="236"/>
      <c r="AX267" s="236"/>
      <c r="AY267" s="236"/>
      <c r="AZ267" s="236"/>
      <c r="BA267" s="236"/>
      <c r="BB267" s="236"/>
      <c r="BC267" s="236"/>
      <c r="BD267" s="236"/>
    </row>
    <row r="268" spans="1:56" x14ac:dyDescent="0.25">
      <c r="A268" s="236"/>
      <c r="B268" s="236"/>
      <c r="C268" s="236"/>
      <c r="D268" s="236"/>
      <c r="E268" s="236"/>
      <c r="F268" s="236"/>
      <c r="G268" s="236"/>
      <c r="H268" s="236"/>
      <c r="I268" s="236"/>
      <c r="J268" s="236"/>
      <c r="K268" s="236"/>
      <c r="N268" s="236"/>
      <c r="O268" s="236"/>
      <c r="P268" s="236"/>
      <c r="Q268" s="236"/>
      <c r="R268" s="236"/>
      <c r="S268" s="236"/>
      <c r="T268" s="236"/>
      <c r="U268" s="236"/>
      <c r="V268" s="236"/>
      <c r="W268" s="236"/>
      <c r="X268" s="236"/>
      <c r="Y268" s="236"/>
      <c r="Z268" s="236"/>
      <c r="AA268" s="236"/>
      <c r="AB268" s="236"/>
      <c r="AC268" s="236"/>
      <c r="AD268" s="236"/>
      <c r="AE268" s="236"/>
      <c r="AF268" s="236"/>
      <c r="AG268" s="236"/>
      <c r="AH268" s="236"/>
      <c r="AI268" s="236"/>
      <c r="AJ268" s="236"/>
      <c r="AK268" s="236"/>
      <c r="AL268" s="236"/>
      <c r="AM268" s="236"/>
      <c r="AN268" s="236"/>
      <c r="AO268" s="236"/>
      <c r="AP268" s="236"/>
      <c r="AQ268" s="236"/>
      <c r="AR268" s="236"/>
      <c r="AS268" s="236"/>
      <c r="AT268" s="236"/>
      <c r="AU268" s="236"/>
      <c r="AV268" s="236"/>
      <c r="AW268" s="236"/>
      <c r="AX268" s="236"/>
      <c r="AY268" s="236"/>
      <c r="AZ268" s="236"/>
      <c r="BA268" s="236"/>
      <c r="BB268" s="236"/>
      <c r="BC268" s="236"/>
      <c r="BD268" s="236"/>
    </row>
    <row r="269" spans="1:56" x14ac:dyDescent="0.25">
      <c r="A269" s="236"/>
      <c r="B269" s="236"/>
      <c r="C269" s="236"/>
      <c r="D269" s="236"/>
      <c r="E269" s="236"/>
      <c r="F269" s="236"/>
      <c r="G269" s="236"/>
      <c r="H269" s="236"/>
      <c r="I269" s="236"/>
      <c r="J269" s="236"/>
      <c r="K269" s="236"/>
      <c r="N269" s="236"/>
      <c r="O269" s="236"/>
      <c r="P269" s="236"/>
      <c r="Q269" s="236"/>
      <c r="R269" s="236"/>
      <c r="S269" s="236"/>
      <c r="T269" s="236"/>
      <c r="U269" s="236"/>
      <c r="V269" s="236"/>
      <c r="W269" s="236"/>
      <c r="X269" s="236"/>
      <c r="Y269" s="236"/>
      <c r="Z269" s="236"/>
      <c r="AA269" s="236"/>
      <c r="AB269" s="236"/>
      <c r="AC269" s="236"/>
      <c r="AD269" s="236"/>
      <c r="AE269" s="236"/>
      <c r="AF269" s="236"/>
      <c r="AG269" s="236"/>
      <c r="AH269" s="236"/>
      <c r="AI269" s="236"/>
      <c r="AJ269" s="236"/>
      <c r="AK269" s="236"/>
      <c r="AL269" s="236"/>
      <c r="AM269" s="236"/>
      <c r="AN269" s="236"/>
      <c r="AO269" s="236"/>
      <c r="AP269" s="236"/>
      <c r="AQ269" s="236"/>
      <c r="AR269" s="236"/>
      <c r="AS269" s="236"/>
      <c r="AT269" s="236"/>
      <c r="AU269" s="236"/>
      <c r="AV269" s="236"/>
      <c r="AW269" s="236"/>
      <c r="AX269" s="236"/>
      <c r="AY269" s="236"/>
      <c r="AZ269" s="236"/>
      <c r="BA269" s="236"/>
      <c r="BB269" s="236"/>
      <c r="BC269" s="236"/>
      <c r="BD269" s="236"/>
    </row>
    <row r="270" spans="1:56" x14ac:dyDescent="0.25">
      <c r="A270" s="236"/>
      <c r="B270" s="236"/>
      <c r="C270" s="236"/>
      <c r="D270" s="236"/>
      <c r="E270" s="236"/>
      <c r="F270" s="236"/>
      <c r="G270" s="236"/>
      <c r="H270" s="236"/>
      <c r="I270" s="236"/>
      <c r="J270" s="236"/>
      <c r="K270" s="236"/>
      <c r="N270" s="236"/>
      <c r="O270" s="236"/>
      <c r="P270" s="236"/>
      <c r="Q270" s="236"/>
      <c r="R270" s="236"/>
      <c r="S270" s="236"/>
      <c r="T270" s="236"/>
      <c r="U270" s="236"/>
      <c r="V270" s="236"/>
      <c r="W270" s="236"/>
      <c r="X270" s="236"/>
      <c r="Y270" s="236"/>
      <c r="Z270" s="236"/>
      <c r="AA270" s="236"/>
      <c r="AB270" s="236"/>
      <c r="AC270" s="236"/>
      <c r="AD270" s="236"/>
      <c r="AE270" s="236"/>
      <c r="AF270" s="236"/>
      <c r="AG270" s="236"/>
      <c r="AH270" s="236"/>
      <c r="AI270" s="236"/>
      <c r="AJ270" s="236"/>
      <c r="AK270" s="236"/>
      <c r="AL270" s="236"/>
      <c r="AM270" s="236"/>
      <c r="AN270" s="236"/>
      <c r="AO270" s="236"/>
      <c r="AP270" s="236"/>
      <c r="AQ270" s="236"/>
      <c r="AR270" s="236"/>
      <c r="AS270" s="236"/>
      <c r="AT270" s="236"/>
      <c r="AU270" s="236"/>
      <c r="AV270" s="236"/>
      <c r="AW270" s="236"/>
      <c r="AX270" s="236"/>
      <c r="AY270" s="236"/>
      <c r="AZ270" s="236"/>
      <c r="BA270" s="236"/>
      <c r="BB270" s="236"/>
      <c r="BC270" s="236"/>
      <c r="BD270" s="236"/>
    </row>
    <row r="271" spans="1:56" x14ac:dyDescent="0.25">
      <c r="A271" s="236"/>
      <c r="B271" s="236"/>
      <c r="C271" s="236"/>
      <c r="D271" s="236"/>
      <c r="E271" s="236"/>
      <c r="F271" s="236"/>
      <c r="G271" s="236"/>
      <c r="H271" s="236"/>
      <c r="I271" s="236"/>
      <c r="J271" s="236"/>
      <c r="K271" s="236"/>
      <c r="N271" s="236"/>
      <c r="O271" s="236"/>
      <c r="P271" s="236"/>
      <c r="Q271" s="236"/>
      <c r="R271" s="236"/>
      <c r="S271" s="236"/>
      <c r="T271" s="236"/>
      <c r="U271" s="236"/>
      <c r="V271" s="236"/>
      <c r="W271" s="236"/>
      <c r="X271" s="236"/>
      <c r="Y271" s="236"/>
      <c r="Z271" s="236"/>
      <c r="AA271" s="236"/>
      <c r="AB271" s="236"/>
      <c r="AC271" s="236"/>
      <c r="AD271" s="236"/>
      <c r="AE271" s="236"/>
      <c r="AF271" s="236"/>
      <c r="AG271" s="236"/>
      <c r="AH271" s="236"/>
      <c r="AI271" s="236"/>
      <c r="AJ271" s="236"/>
      <c r="AK271" s="236"/>
      <c r="AL271" s="236"/>
      <c r="AM271" s="236"/>
      <c r="AN271" s="236"/>
      <c r="AO271" s="236"/>
      <c r="AP271" s="236"/>
      <c r="AQ271" s="236"/>
      <c r="AR271" s="236"/>
      <c r="AS271" s="236"/>
      <c r="AT271" s="236"/>
      <c r="AU271" s="236"/>
      <c r="AV271" s="236"/>
      <c r="AW271" s="236"/>
      <c r="AX271" s="236"/>
      <c r="AY271" s="236"/>
      <c r="AZ271" s="236"/>
      <c r="BA271" s="236"/>
      <c r="BB271" s="236"/>
      <c r="BC271" s="236"/>
      <c r="BD271" s="236"/>
    </row>
    <row r="272" spans="1:56" x14ac:dyDescent="0.25">
      <c r="A272" s="236"/>
      <c r="B272" s="236"/>
      <c r="C272" s="236"/>
      <c r="D272" s="236"/>
      <c r="E272" s="236"/>
      <c r="F272" s="236"/>
      <c r="G272" s="236"/>
      <c r="H272" s="236"/>
      <c r="I272" s="236"/>
      <c r="J272" s="236"/>
      <c r="K272" s="236"/>
      <c r="N272" s="236"/>
      <c r="O272" s="236"/>
      <c r="P272" s="236"/>
      <c r="Q272" s="236"/>
      <c r="R272" s="236"/>
      <c r="S272" s="236"/>
      <c r="T272" s="236"/>
      <c r="U272" s="236"/>
      <c r="V272" s="236"/>
      <c r="W272" s="236"/>
      <c r="X272" s="236"/>
      <c r="Y272" s="236"/>
      <c r="Z272" s="236"/>
      <c r="AA272" s="236"/>
      <c r="AB272" s="236"/>
      <c r="AC272" s="236"/>
      <c r="AD272" s="236"/>
      <c r="AE272" s="236"/>
      <c r="AF272" s="236"/>
      <c r="AG272" s="236"/>
      <c r="AH272" s="236"/>
      <c r="AI272" s="236"/>
      <c r="AJ272" s="236"/>
      <c r="AK272" s="236"/>
      <c r="AL272" s="236"/>
      <c r="AM272" s="236"/>
      <c r="AN272" s="236"/>
      <c r="AO272" s="236"/>
      <c r="AP272" s="236"/>
      <c r="AQ272" s="236"/>
      <c r="AR272" s="236"/>
      <c r="AS272" s="236"/>
      <c r="AT272" s="236"/>
      <c r="AU272" s="236"/>
      <c r="AV272" s="236"/>
      <c r="AW272" s="236"/>
      <c r="AX272" s="236"/>
      <c r="AY272" s="236"/>
      <c r="AZ272" s="236"/>
      <c r="BA272" s="236"/>
      <c r="BB272" s="236"/>
      <c r="BC272" s="236"/>
      <c r="BD272" s="236"/>
    </row>
    <row r="273" spans="1:56" x14ac:dyDescent="0.25">
      <c r="A273" s="236"/>
      <c r="B273" s="236"/>
      <c r="C273" s="236"/>
      <c r="D273" s="236"/>
      <c r="E273" s="236"/>
      <c r="F273" s="236"/>
      <c r="G273" s="236"/>
      <c r="H273" s="236"/>
      <c r="I273" s="236"/>
      <c r="J273" s="236"/>
      <c r="K273" s="236"/>
      <c r="N273" s="236"/>
      <c r="O273" s="236"/>
      <c r="P273" s="236"/>
      <c r="Q273" s="236"/>
      <c r="R273" s="236"/>
      <c r="S273" s="236"/>
      <c r="T273" s="236"/>
      <c r="U273" s="236"/>
      <c r="V273" s="236"/>
      <c r="W273" s="236"/>
      <c r="X273" s="236"/>
      <c r="Y273" s="236"/>
      <c r="Z273" s="236"/>
      <c r="AA273" s="236"/>
      <c r="AB273" s="236"/>
      <c r="AC273" s="236"/>
      <c r="AD273" s="236"/>
      <c r="AE273" s="236"/>
      <c r="AF273" s="236"/>
      <c r="AG273" s="236"/>
      <c r="AH273" s="236"/>
      <c r="AI273" s="236"/>
      <c r="AJ273" s="236"/>
      <c r="AK273" s="236"/>
      <c r="AL273" s="236"/>
      <c r="AM273" s="236"/>
      <c r="AN273" s="236"/>
      <c r="AO273" s="236"/>
      <c r="AP273" s="236"/>
      <c r="AQ273" s="236"/>
      <c r="AR273" s="236"/>
      <c r="AS273" s="236"/>
      <c r="AT273" s="236"/>
      <c r="AU273" s="236"/>
      <c r="AV273" s="236"/>
      <c r="AW273" s="236"/>
      <c r="AX273" s="236"/>
      <c r="AY273" s="236"/>
      <c r="AZ273" s="236"/>
      <c r="BA273" s="236"/>
      <c r="BB273" s="236"/>
      <c r="BC273" s="236"/>
      <c r="BD273" s="236"/>
    </row>
    <row r="274" spans="1:56" x14ac:dyDescent="0.25">
      <c r="A274" s="236"/>
      <c r="B274" s="236"/>
      <c r="C274" s="236"/>
      <c r="D274" s="236"/>
      <c r="E274" s="236"/>
      <c r="F274" s="236"/>
      <c r="G274" s="236"/>
      <c r="H274" s="236"/>
      <c r="I274" s="236"/>
      <c r="J274" s="236"/>
      <c r="K274" s="236"/>
      <c r="N274" s="236"/>
      <c r="O274" s="236"/>
      <c r="P274" s="236"/>
      <c r="Q274" s="236"/>
      <c r="R274" s="236"/>
      <c r="S274" s="236"/>
      <c r="T274" s="236"/>
      <c r="U274" s="236"/>
      <c r="V274" s="236"/>
      <c r="W274" s="236"/>
      <c r="X274" s="236"/>
      <c r="Y274" s="236"/>
      <c r="Z274" s="236"/>
      <c r="AA274" s="236"/>
      <c r="AB274" s="236"/>
      <c r="AC274" s="236"/>
      <c r="AD274" s="236"/>
      <c r="AE274" s="236"/>
      <c r="AF274" s="236"/>
      <c r="AG274" s="236"/>
      <c r="AH274" s="236"/>
      <c r="AI274" s="236"/>
      <c r="AJ274" s="236"/>
      <c r="AK274" s="236"/>
      <c r="AL274" s="236"/>
      <c r="AM274" s="236"/>
      <c r="AN274" s="236"/>
      <c r="AO274" s="236"/>
      <c r="AP274" s="236"/>
      <c r="AQ274" s="236"/>
      <c r="AR274" s="236"/>
      <c r="AS274" s="236"/>
      <c r="AT274" s="236"/>
      <c r="AU274" s="236"/>
      <c r="AV274" s="236"/>
      <c r="AW274" s="236"/>
      <c r="AX274" s="236"/>
      <c r="AY274" s="236"/>
      <c r="AZ274" s="236"/>
      <c r="BA274" s="236"/>
      <c r="BB274" s="236"/>
      <c r="BC274" s="236"/>
      <c r="BD274" s="236"/>
    </row>
    <row r="275" spans="1:56" x14ac:dyDescent="0.25">
      <c r="A275" s="236"/>
      <c r="B275" s="236"/>
      <c r="C275" s="236"/>
      <c r="D275" s="236"/>
      <c r="E275" s="236"/>
      <c r="F275" s="236"/>
      <c r="G275" s="236"/>
      <c r="H275" s="236"/>
      <c r="I275" s="236"/>
      <c r="J275" s="236"/>
      <c r="K275" s="236"/>
      <c r="N275" s="236"/>
      <c r="O275" s="236"/>
      <c r="P275" s="236"/>
      <c r="Q275" s="236"/>
      <c r="R275" s="236"/>
      <c r="S275" s="236"/>
      <c r="T275" s="236"/>
      <c r="U275" s="236"/>
      <c r="V275" s="236"/>
      <c r="W275" s="236"/>
      <c r="X275" s="236"/>
      <c r="Y275" s="236"/>
      <c r="Z275" s="236"/>
      <c r="AA275" s="236"/>
      <c r="AB275" s="236"/>
      <c r="AC275" s="236"/>
      <c r="AD275" s="236"/>
      <c r="AE275" s="236"/>
      <c r="AF275" s="236"/>
      <c r="AG275" s="236"/>
      <c r="AH275" s="236"/>
      <c r="AI275" s="236"/>
      <c r="AJ275" s="236"/>
      <c r="AK275" s="236"/>
      <c r="AL275" s="236"/>
      <c r="AM275" s="236"/>
      <c r="AN275" s="236"/>
      <c r="AO275" s="236"/>
      <c r="AP275" s="236"/>
      <c r="AQ275" s="236"/>
      <c r="AR275" s="236"/>
      <c r="AS275" s="236"/>
      <c r="AT275" s="236"/>
      <c r="AU275" s="236"/>
      <c r="AV275" s="236"/>
      <c r="AW275" s="236"/>
      <c r="AX275" s="236"/>
      <c r="AY275" s="236"/>
      <c r="AZ275" s="236"/>
      <c r="BA275" s="236"/>
      <c r="BB275" s="236"/>
      <c r="BC275" s="236"/>
      <c r="BD275" s="236"/>
    </row>
    <row r="276" spans="1:56" x14ac:dyDescent="0.25">
      <c r="A276" s="236"/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N276" s="236"/>
      <c r="O276" s="236"/>
      <c r="P276" s="236"/>
      <c r="Q276" s="236"/>
      <c r="R276" s="236"/>
      <c r="S276" s="236"/>
      <c r="T276" s="236"/>
      <c r="U276" s="236"/>
      <c r="V276" s="236"/>
      <c r="W276" s="236"/>
      <c r="X276" s="236"/>
      <c r="Y276" s="236"/>
      <c r="Z276" s="236"/>
      <c r="AA276" s="236"/>
      <c r="AB276" s="236"/>
      <c r="AC276" s="236"/>
      <c r="AD276" s="236"/>
      <c r="AE276" s="236"/>
      <c r="AF276" s="236"/>
      <c r="AG276" s="236"/>
      <c r="AH276" s="236"/>
      <c r="AI276" s="236"/>
      <c r="AJ276" s="236"/>
      <c r="AK276" s="236"/>
      <c r="AL276" s="236"/>
      <c r="AM276" s="236"/>
      <c r="AN276" s="236"/>
      <c r="AO276" s="236"/>
      <c r="AP276" s="236"/>
      <c r="AQ276" s="236"/>
      <c r="AR276" s="236"/>
      <c r="AS276" s="236"/>
      <c r="AT276" s="236"/>
      <c r="AU276" s="236"/>
      <c r="AV276" s="236"/>
      <c r="AW276" s="236"/>
      <c r="AX276" s="236"/>
      <c r="AY276" s="236"/>
      <c r="AZ276" s="236"/>
      <c r="BA276" s="236"/>
      <c r="BB276" s="236"/>
      <c r="BC276" s="236"/>
      <c r="BD276" s="236"/>
    </row>
    <row r="277" spans="1:56" x14ac:dyDescent="0.25">
      <c r="A277" s="236"/>
      <c r="B277" s="236"/>
      <c r="C277" s="236"/>
      <c r="D277" s="236"/>
      <c r="E277" s="236"/>
      <c r="F277" s="236"/>
      <c r="G277" s="236"/>
      <c r="H277" s="236"/>
      <c r="I277" s="236"/>
      <c r="J277" s="236"/>
      <c r="K277" s="236"/>
      <c r="N277" s="236"/>
      <c r="O277" s="236"/>
      <c r="P277" s="236"/>
      <c r="Q277" s="236"/>
      <c r="R277" s="236"/>
      <c r="S277" s="236"/>
      <c r="T277" s="236"/>
      <c r="U277" s="236"/>
      <c r="V277" s="236"/>
      <c r="W277" s="236"/>
      <c r="X277" s="236"/>
      <c r="Y277" s="236"/>
      <c r="Z277" s="236"/>
      <c r="AA277" s="236"/>
      <c r="AB277" s="236"/>
      <c r="AC277" s="236"/>
      <c r="AD277" s="236"/>
      <c r="AE277" s="236"/>
      <c r="AF277" s="236"/>
      <c r="AG277" s="236"/>
      <c r="AH277" s="236"/>
      <c r="AI277" s="236"/>
      <c r="AJ277" s="236"/>
      <c r="AK277" s="236"/>
      <c r="AL277" s="236"/>
      <c r="AM277" s="236"/>
      <c r="AN277" s="236"/>
      <c r="AO277" s="236"/>
      <c r="AP277" s="236"/>
      <c r="AQ277" s="236"/>
      <c r="AR277" s="236"/>
      <c r="AS277" s="236"/>
      <c r="AT277" s="236"/>
      <c r="AU277" s="236"/>
      <c r="AV277" s="236"/>
      <c r="AW277" s="236"/>
      <c r="AX277" s="236"/>
      <c r="AY277" s="236"/>
      <c r="AZ277" s="236"/>
      <c r="BA277" s="236"/>
      <c r="BB277" s="236"/>
      <c r="BC277" s="236"/>
      <c r="BD277" s="236"/>
    </row>
    <row r="278" spans="1:56" x14ac:dyDescent="0.25">
      <c r="A278" s="236"/>
      <c r="B278" s="236"/>
      <c r="C278" s="236"/>
      <c r="D278" s="236"/>
      <c r="E278" s="236"/>
      <c r="F278" s="236"/>
      <c r="G278" s="236"/>
      <c r="H278" s="236"/>
      <c r="I278" s="236"/>
      <c r="J278" s="236"/>
      <c r="K278" s="236"/>
      <c r="N278" s="236"/>
      <c r="O278" s="236"/>
      <c r="P278" s="236"/>
      <c r="Q278" s="236"/>
      <c r="R278" s="236"/>
      <c r="S278" s="236"/>
      <c r="T278" s="236"/>
      <c r="U278" s="236"/>
      <c r="V278" s="236"/>
      <c r="W278" s="236"/>
      <c r="X278" s="236"/>
      <c r="Y278" s="236"/>
      <c r="Z278" s="236"/>
      <c r="AA278" s="236"/>
      <c r="AB278" s="236"/>
      <c r="AC278" s="236"/>
      <c r="AD278" s="236"/>
      <c r="AE278" s="236"/>
      <c r="AF278" s="236"/>
      <c r="AG278" s="236"/>
      <c r="AH278" s="236"/>
      <c r="AI278" s="236"/>
      <c r="AJ278" s="236"/>
      <c r="AK278" s="236"/>
      <c r="AL278" s="236"/>
      <c r="AM278" s="236"/>
      <c r="AN278" s="236"/>
      <c r="AO278" s="236"/>
      <c r="AP278" s="236"/>
      <c r="AQ278" s="236"/>
      <c r="AR278" s="236"/>
      <c r="AS278" s="236"/>
      <c r="AT278" s="236"/>
      <c r="AU278" s="236"/>
      <c r="AV278" s="236"/>
      <c r="AW278" s="236"/>
      <c r="AX278" s="236"/>
      <c r="AY278" s="236"/>
      <c r="AZ278" s="236"/>
      <c r="BA278" s="236"/>
      <c r="BB278" s="236"/>
      <c r="BC278" s="236"/>
      <c r="BD278" s="236"/>
    </row>
    <row r="279" spans="1:56" x14ac:dyDescent="0.25">
      <c r="A279" s="236"/>
      <c r="B279" s="236"/>
      <c r="C279" s="236"/>
      <c r="D279" s="236"/>
      <c r="E279" s="236"/>
      <c r="F279" s="236"/>
      <c r="G279" s="236"/>
      <c r="H279" s="236"/>
      <c r="I279" s="236"/>
      <c r="J279" s="236"/>
      <c r="K279" s="236"/>
      <c r="N279" s="236"/>
      <c r="O279" s="236"/>
      <c r="P279" s="236"/>
      <c r="Q279" s="236"/>
      <c r="R279" s="236"/>
      <c r="S279" s="236"/>
      <c r="T279" s="236"/>
      <c r="U279" s="236"/>
      <c r="V279" s="236"/>
      <c r="W279" s="236"/>
      <c r="X279" s="236"/>
      <c r="Y279" s="236"/>
      <c r="Z279" s="236"/>
      <c r="AA279" s="236"/>
      <c r="AB279" s="236"/>
      <c r="AC279" s="236"/>
      <c r="AD279" s="236"/>
      <c r="AE279" s="236"/>
      <c r="AF279" s="236"/>
      <c r="AG279" s="236"/>
      <c r="AH279" s="236"/>
      <c r="AI279" s="236"/>
      <c r="AJ279" s="236"/>
      <c r="AK279" s="236"/>
      <c r="AL279" s="236"/>
      <c r="AM279" s="236"/>
      <c r="AN279" s="236"/>
      <c r="AO279" s="236"/>
      <c r="AP279" s="236"/>
      <c r="AQ279" s="236"/>
      <c r="AR279" s="236"/>
      <c r="AS279" s="236"/>
      <c r="AT279" s="236"/>
      <c r="AU279" s="236"/>
      <c r="AV279" s="236"/>
      <c r="AW279" s="236"/>
      <c r="AX279" s="236"/>
      <c r="AY279" s="236"/>
      <c r="AZ279" s="236"/>
      <c r="BA279" s="236"/>
      <c r="BB279" s="236"/>
      <c r="BC279" s="236"/>
      <c r="BD279" s="236"/>
    </row>
    <row r="280" spans="1:56" x14ac:dyDescent="0.25">
      <c r="A280" s="236"/>
      <c r="B280" s="236"/>
      <c r="C280" s="236"/>
      <c r="D280" s="236"/>
      <c r="E280" s="236"/>
      <c r="F280" s="236"/>
      <c r="G280" s="236"/>
      <c r="H280" s="236"/>
      <c r="I280" s="236"/>
      <c r="J280" s="236"/>
      <c r="K280" s="236"/>
      <c r="N280" s="236"/>
      <c r="O280" s="236"/>
      <c r="P280" s="236"/>
      <c r="Q280" s="236"/>
      <c r="R280" s="236"/>
      <c r="S280" s="236"/>
      <c r="T280" s="236"/>
      <c r="U280" s="236"/>
      <c r="V280" s="236"/>
      <c r="W280" s="236"/>
      <c r="X280" s="236"/>
      <c r="Y280" s="236"/>
      <c r="Z280" s="236"/>
      <c r="AA280" s="236"/>
      <c r="AB280" s="236"/>
      <c r="AC280" s="236"/>
      <c r="AD280" s="236"/>
      <c r="AE280" s="236"/>
      <c r="AF280" s="236"/>
      <c r="AG280" s="236"/>
      <c r="AH280" s="236"/>
      <c r="AI280" s="236"/>
      <c r="AJ280" s="236"/>
      <c r="AK280" s="236"/>
      <c r="AL280" s="236"/>
      <c r="AM280" s="236"/>
      <c r="AN280" s="236"/>
      <c r="AO280" s="236"/>
      <c r="AP280" s="236"/>
      <c r="AQ280" s="236"/>
      <c r="AR280" s="236"/>
      <c r="AS280" s="236"/>
      <c r="AT280" s="236"/>
      <c r="AU280" s="236"/>
      <c r="AV280" s="236"/>
      <c r="AW280" s="236"/>
      <c r="AX280" s="236"/>
      <c r="AY280" s="236"/>
      <c r="AZ280" s="236"/>
      <c r="BA280" s="236"/>
      <c r="BB280" s="236"/>
      <c r="BC280" s="236"/>
      <c r="BD280" s="236"/>
    </row>
    <row r="281" spans="1:56" x14ac:dyDescent="0.25">
      <c r="A281" s="236"/>
      <c r="B281" s="236"/>
      <c r="C281" s="236"/>
      <c r="D281" s="236"/>
      <c r="E281" s="236"/>
      <c r="F281" s="236"/>
      <c r="G281" s="236"/>
      <c r="H281" s="236"/>
      <c r="I281" s="236"/>
      <c r="J281" s="236"/>
      <c r="K281" s="236"/>
      <c r="N281" s="236"/>
      <c r="O281" s="236"/>
      <c r="P281" s="236"/>
      <c r="Q281" s="236"/>
      <c r="R281" s="236"/>
      <c r="S281" s="236"/>
      <c r="T281" s="236"/>
      <c r="U281" s="236"/>
      <c r="V281" s="236"/>
      <c r="W281" s="236"/>
      <c r="X281" s="236"/>
      <c r="Y281" s="236"/>
      <c r="Z281" s="236"/>
      <c r="AA281" s="236"/>
      <c r="AB281" s="236"/>
      <c r="AC281" s="236"/>
      <c r="AD281" s="236"/>
      <c r="AE281" s="236"/>
      <c r="AF281" s="236"/>
      <c r="AG281" s="236"/>
      <c r="AH281" s="236"/>
      <c r="AI281" s="236"/>
      <c r="AJ281" s="236"/>
      <c r="AK281" s="236"/>
      <c r="AL281" s="236"/>
      <c r="AM281" s="236"/>
      <c r="AN281" s="236"/>
      <c r="AO281" s="236"/>
      <c r="AP281" s="236"/>
      <c r="AQ281" s="236"/>
      <c r="AR281" s="236"/>
      <c r="AS281" s="236"/>
      <c r="AT281" s="236"/>
      <c r="AU281" s="236"/>
      <c r="AV281" s="236"/>
      <c r="AW281" s="236"/>
      <c r="AX281" s="236"/>
      <c r="AY281" s="236"/>
      <c r="AZ281" s="236"/>
      <c r="BA281" s="236"/>
      <c r="BB281" s="236"/>
      <c r="BC281" s="236"/>
      <c r="BD281" s="236"/>
    </row>
    <row r="282" spans="1:56" x14ac:dyDescent="0.25">
      <c r="A282" s="236"/>
      <c r="B282" s="236"/>
      <c r="C282" s="236"/>
      <c r="D282" s="236"/>
      <c r="E282" s="236"/>
      <c r="F282" s="236"/>
      <c r="G282" s="236"/>
      <c r="H282" s="236"/>
      <c r="I282" s="236"/>
      <c r="J282" s="236"/>
      <c r="K282" s="236"/>
      <c r="N282" s="236"/>
      <c r="O282" s="236"/>
      <c r="P282" s="236"/>
      <c r="Q282" s="236"/>
      <c r="R282" s="236"/>
      <c r="S282" s="236"/>
      <c r="T282" s="236"/>
      <c r="U282" s="236"/>
      <c r="V282" s="236"/>
      <c r="W282" s="236"/>
      <c r="X282" s="236"/>
      <c r="Y282" s="236"/>
      <c r="Z282" s="236"/>
      <c r="AA282" s="236"/>
      <c r="AB282" s="236"/>
      <c r="AC282" s="236"/>
      <c r="AD282" s="236"/>
      <c r="AE282" s="236"/>
      <c r="AF282" s="236"/>
      <c r="AG282" s="236"/>
      <c r="AH282" s="236"/>
      <c r="AI282" s="236"/>
      <c r="AJ282" s="236"/>
      <c r="AK282" s="236"/>
      <c r="AL282" s="236"/>
      <c r="AM282" s="236"/>
      <c r="AN282" s="236"/>
      <c r="AO282" s="236"/>
      <c r="AP282" s="236"/>
      <c r="AQ282" s="236"/>
      <c r="AR282" s="236"/>
      <c r="AS282" s="236"/>
      <c r="AT282" s="236"/>
      <c r="AU282" s="236"/>
      <c r="AV282" s="236"/>
      <c r="AW282" s="236"/>
      <c r="AX282" s="236"/>
      <c r="AY282" s="236"/>
      <c r="AZ282" s="236"/>
      <c r="BA282" s="236"/>
      <c r="BB282" s="236"/>
      <c r="BC282" s="236"/>
      <c r="BD282" s="236"/>
    </row>
    <row r="283" spans="1:56" x14ac:dyDescent="0.25">
      <c r="A283" s="236"/>
      <c r="B283" s="236"/>
      <c r="C283" s="236"/>
      <c r="D283" s="236"/>
      <c r="E283" s="236"/>
      <c r="F283" s="236"/>
      <c r="G283" s="236"/>
      <c r="H283" s="236"/>
      <c r="I283" s="236"/>
      <c r="J283" s="236"/>
      <c r="K283" s="236"/>
      <c r="N283" s="236"/>
      <c r="O283" s="236"/>
      <c r="P283" s="236"/>
      <c r="Q283" s="236"/>
      <c r="R283" s="236"/>
      <c r="S283" s="236"/>
      <c r="T283" s="236"/>
      <c r="U283" s="236"/>
      <c r="V283" s="236"/>
      <c r="W283" s="236"/>
      <c r="X283" s="236"/>
      <c r="Y283" s="236"/>
      <c r="Z283" s="236"/>
      <c r="AA283" s="236"/>
      <c r="AB283" s="236"/>
      <c r="AC283" s="236"/>
      <c r="AD283" s="236"/>
      <c r="AE283" s="236"/>
      <c r="AF283" s="236"/>
      <c r="AG283" s="236"/>
      <c r="AH283" s="236"/>
      <c r="AI283" s="236"/>
      <c r="AJ283" s="236"/>
      <c r="AK283" s="236"/>
      <c r="AL283" s="236"/>
      <c r="AM283" s="236"/>
      <c r="AN283" s="236"/>
      <c r="AO283" s="236"/>
      <c r="AP283" s="236"/>
      <c r="AQ283" s="236"/>
      <c r="AR283" s="236"/>
      <c r="AS283" s="236"/>
      <c r="AT283" s="236"/>
      <c r="AU283" s="236"/>
      <c r="AV283" s="236"/>
      <c r="AW283" s="236"/>
      <c r="AX283" s="236"/>
      <c r="AY283" s="236"/>
      <c r="AZ283" s="236"/>
      <c r="BA283" s="236"/>
      <c r="BB283" s="236"/>
      <c r="BC283" s="236"/>
      <c r="BD283" s="236"/>
    </row>
    <row r="284" spans="1:56" x14ac:dyDescent="0.25">
      <c r="A284" s="236"/>
      <c r="B284" s="236"/>
      <c r="C284" s="236"/>
      <c r="D284" s="236"/>
      <c r="E284" s="236"/>
      <c r="F284" s="236"/>
      <c r="G284" s="236"/>
      <c r="H284" s="236"/>
      <c r="I284" s="236"/>
      <c r="J284" s="236"/>
      <c r="K284" s="236"/>
      <c r="N284" s="236"/>
      <c r="O284" s="236"/>
      <c r="P284" s="236"/>
      <c r="Q284" s="236"/>
      <c r="R284" s="236"/>
      <c r="S284" s="236"/>
      <c r="T284" s="236"/>
      <c r="U284" s="236"/>
      <c r="V284" s="236"/>
      <c r="W284" s="236"/>
      <c r="X284" s="236"/>
      <c r="Y284" s="236"/>
      <c r="Z284" s="236"/>
      <c r="AA284" s="236"/>
      <c r="AB284" s="236"/>
      <c r="AC284" s="236"/>
      <c r="AD284" s="236"/>
      <c r="AE284" s="236"/>
      <c r="AF284" s="236"/>
      <c r="AG284" s="236"/>
      <c r="AH284" s="236"/>
      <c r="AI284" s="236"/>
      <c r="AJ284" s="236"/>
      <c r="AK284" s="236"/>
      <c r="AL284" s="236"/>
      <c r="AM284" s="236"/>
      <c r="AN284" s="236"/>
      <c r="AO284" s="236"/>
      <c r="AP284" s="236"/>
      <c r="AQ284" s="236"/>
      <c r="AR284" s="236"/>
      <c r="AS284" s="236"/>
      <c r="AT284" s="236"/>
      <c r="AU284" s="236"/>
      <c r="AV284" s="236"/>
      <c r="AW284" s="236"/>
      <c r="AX284" s="236"/>
      <c r="AY284" s="236"/>
      <c r="AZ284" s="236"/>
      <c r="BA284" s="236"/>
      <c r="BB284" s="236"/>
      <c r="BC284" s="236"/>
      <c r="BD284" s="236"/>
    </row>
    <row r="285" spans="1:56" x14ac:dyDescent="0.25">
      <c r="A285" s="236"/>
      <c r="B285" s="236"/>
      <c r="C285" s="236"/>
      <c r="D285" s="236"/>
      <c r="E285" s="236"/>
      <c r="F285" s="236"/>
      <c r="G285" s="236"/>
      <c r="H285" s="236"/>
      <c r="I285" s="236"/>
      <c r="J285" s="236"/>
      <c r="K285" s="236"/>
      <c r="N285" s="236"/>
      <c r="O285" s="236"/>
      <c r="P285" s="236"/>
      <c r="Q285" s="236"/>
      <c r="R285" s="236"/>
      <c r="S285" s="236"/>
      <c r="T285" s="236"/>
      <c r="U285" s="236"/>
      <c r="V285" s="236"/>
      <c r="W285" s="236"/>
      <c r="X285" s="236"/>
      <c r="Y285" s="236"/>
      <c r="Z285" s="236"/>
      <c r="AA285" s="236"/>
      <c r="AB285" s="236"/>
      <c r="AC285" s="236"/>
      <c r="AD285" s="236"/>
      <c r="AE285" s="236"/>
      <c r="AF285" s="236"/>
      <c r="AG285" s="236"/>
      <c r="AH285" s="236"/>
      <c r="AI285" s="236"/>
      <c r="AJ285" s="236"/>
      <c r="AK285" s="236"/>
      <c r="AL285" s="236"/>
      <c r="AM285" s="236"/>
      <c r="AN285" s="236"/>
      <c r="AO285" s="236"/>
      <c r="AP285" s="236"/>
      <c r="AQ285" s="236"/>
      <c r="AR285" s="236"/>
      <c r="AS285" s="236"/>
      <c r="AT285" s="236"/>
      <c r="AU285" s="236"/>
      <c r="AV285" s="236"/>
      <c r="AW285" s="236"/>
      <c r="AX285" s="236"/>
      <c r="AY285" s="236"/>
      <c r="AZ285" s="236"/>
      <c r="BA285" s="236"/>
      <c r="BB285" s="236"/>
      <c r="BC285" s="236"/>
      <c r="BD285" s="236"/>
    </row>
    <row r="286" spans="1:56" x14ac:dyDescent="0.25">
      <c r="A286" s="236"/>
      <c r="B286" s="236"/>
      <c r="C286" s="236"/>
      <c r="D286" s="236"/>
      <c r="E286" s="236"/>
      <c r="F286" s="236"/>
      <c r="G286" s="236"/>
      <c r="H286" s="236"/>
      <c r="I286" s="236"/>
      <c r="J286" s="236"/>
      <c r="K286" s="236"/>
      <c r="N286" s="236"/>
      <c r="O286" s="236"/>
      <c r="P286" s="236"/>
      <c r="Q286" s="236"/>
      <c r="R286" s="236"/>
      <c r="S286" s="236"/>
      <c r="T286" s="236"/>
      <c r="U286" s="236"/>
      <c r="V286" s="236"/>
      <c r="W286" s="236"/>
      <c r="X286" s="236"/>
      <c r="Y286" s="236"/>
      <c r="Z286" s="236"/>
      <c r="AA286" s="236"/>
      <c r="AB286" s="236"/>
      <c r="AC286" s="236"/>
      <c r="AD286" s="236"/>
      <c r="AE286" s="236"/>
      <c r="AF286" s="236"/>
      <c r="AG286" s="236"/>
      <c r="AH286" s="236"/>
      <c r="AI286" s="236"/>
      <c r="AJ286" s="236"/>
      <c r="AK286" s="236"/>
      <c r="AL286" s="236"/>
      <c r="AM286" s="236"/>
      <c r="AN286" s="236"/>
      <c r="AO286" s="236"/>
      <c r="AP286" s="236"/>
      <c r="AQ286" s="236"/>
      <c r="AR286" s="236"/>
      <c r="AS286" s="236"/>
      <c r="AT286" s="236"/>
      <c r="AU286" s="236"/>
      <c r="AV286" s="236"/>
      <c r="AW286" s="236"/>
      <c r="AX286" s="236"/>
      <c r="AY286" s="236"/>
      <c r="AZ286" s="236"/>
      <c r="BA286" s="236"/>
      <c r="BB286" s="236"/>
      <c r="BC286" s="236"/>
      <c r="BD286" s="236"/>
    </row>
    <row r="287" spans="1:56" x14ac:dyDescent="0.25">
      <c r="A287" s="236"/>
      <c r="B287" s="236"/>
      <c r="C287" s="236"/>
      <c r="D287" s="236"/>
      <c r="E287" s="236"/>
      <c r="F287" s="236"/>
      <c r="G287" s="236"/>
      <c r="H287" s="236"/>
      <c r="I287" s="236"/>
      <c r="J287" s="236"/>
      <c r="K287" s="236"/>
      <c r="N287" s="236"/>
      <c r="O287" s="236"/>
      <c r="P287" s="236"/>
      <c r="Q287" s="236"/>
      <c r="R287" s="236"/>
      <c r="S287" s="236"/>
      <c r="T287" s="236"/>
      <c r="U287" s="236"/>
      <c r="V287" s="236"/>
      <c r="W287" s="236"/>
      <c r="X287" s="236"/>
      <c r="Y287" s="236"/>
      <c r="Z287" s="236"/>
      <c r="AA287" s="236"/>
      <c r="AB287" s="236"/>
      <c r="AC287" s="236"/>
      <c r="AD287" s="236"/>
      <c r="AE287" s="236"/>
      <c r="AF287" s="236"/>
      <c r="AG287" s="236"/>
      <c r="AH287" s="236"/>
      <c r="AI287" s="236"/>
      <c r="AJ287" s="236"/>
      <c r="AK287" s="236"/>
      <c r="AL287" s="236"/>
      <c r="AM287" s="236"/>
      <c r="AN287" s="236"/>
      <c r="AO287" s="236"/>
      <c r="AP287" s="236"/>
      <c r="AQ287" s="236"/>
      <c r="AR287" s="236"/>
      <c r="AS287" s="236"/>
      <c r="AT287" s="236"/>
      <c r="AU287" s="236"/>
      <c r="AV287" s="236"/>
      <c r="AW287" s="236"/>
      <c r="AX287" s="236"/>
      <c r="AY287" s="236"/>
      <c r="AZ287" s="236"/>
      <c r="BA287" s="236"/>
      <c r="BB287" s="236"/>
      <c r="BC287" s="236"/>
      <c r="BD287" s="236"/>
    </row>
    <row r="288" spans="1:56" x14ac:dyDescent="0.25">
      <c r="A288" s="236"/>
      <c r="B288" s="236"/>
      <c r="C288" s="236"/>
      <c r="D288" s="236"/>
      <c r="E288" s="236"/>
      <c r="F288" s="236"/>
      <c r="G288" s="236"/>
      <c r="H288" s="236"/>
      <c r="I288" s="236"/>
      <c r="J288" s="236"/>
      <c r="K288" s="236"/>
      <c r="N288" s="236"/>
      <c r="O288" s="236"/>
      <c r="P288" s="236"/>
      <c r="Q288" s="236"/>
      <c r="R288" s="236"/>
      <c r="S288" s="236"/>
      <c r="T288" s="236"/>
      <c r="U288" s="236"/>
      <c r="V288" s="236"/>
      <c r="W288" s="236"/>
      <c r="X288" s="236"/>
      <c r="Y288" s="236"/>
      <c r="Z288" s="236"/>
      <c r="AA288" s="236"/>
      <c r="AB288" s="236"/>
      <c r="AC288" s="236"/>
      <c r="AD288" s="236"/>
      <c r="AE288" s="236"/>
      <c r="AF288" s="236"/>
      <c r="AG288" s="236"/>
      <c r="AH288" s="236"/>
      <c r="AI288" s="236"/>
      <c r="AJ288" s="236"/>
      <c r="AK288" s="236"/>
      <c r="AL288" s="236"/>
      <c r="AM288" s="236"/>
      <c r="AN288" s="236"/>
      <c r="AO288" s="236"/>
      <c r="AP288" s="236"/>
      <c r="AQ288" s="236"/>
      <c r="AR288" s="236"/>
      <c r="AS288" s="236"/>
      <c r="AT288" s="236"/>
      <c r="AU288" s="236"/>
      <c r="AV288" s="236"/>
      <c r="AW288" s="236"/>
      <c r="AX288" s="236"/>
      <c r="AY288" s="236"/>
      <c r="AZ288" s="236"/>
      <c r="BA288" s="236"/>
      <c r="BB288" s="236"/>
      <c r="BC288" s="236"/>
      <c r="BD288" s="236"/>
    </row>
    <row r="289" spans="1:56" x14ac:dyDescent="0.25">
      <c r="A289" s="236"/>
      <c r="B289" s="236"/>
      <c r="C289" s="236"/>
      <c r="D289" s="236"/>
      <c r="E289" s="236"/>
      <c r="F289" s="236"/>
      <c r="G289" s="236"/>
      <c r="H289" s="236"/>
      <c r="I289" s="236"/>
      <c r="J289" s="236"/>
      <c r="K289" s="236"/>
      <c r="N289" s="236"/>
      <c r="O289" s="236"/>
      <c r="P289" s="236"/>
      <c r="Q289" s="236"/>
      <c r="R289" s="236"/>
      <c r="S289" s="236"/>
      <c r="T289" s="236"/>
      <c r="U289" s="236"/>
      <c r="V289" s="236"/>
      <c r="W289" s="236"/>
      <c r="X289" s="236"/>
      <c r="Y289" s="236"/>
      <c r="Z289" s="236"/>
      <c r="AA289" s="236"/>
      <c r="AB289" s="236"/>
      <c r="AC289" s="236"/>
      <c r="AD289" s="236"/>
      <c r="AE289" s="236"/>
      <c r="AF289" s="236"/>
      <c r="AG289" s="236"/>
      <c r="AH289" s="236"/>
      <c r="AI289" s="236"/>
      <c r="AJ289" s="236"/>
      <c r="AK289" s="236"/>
      <c r="AL289" s="236"/>
      <c r="AM289" s="236"/>
      <c r="AN289" s="236"/>
      <c r="AO289" s="236"/>
      <c r="AP289" s="236"/>
      <c r="AQ289" s="236"/>
      <c r="AR289" s="236"/>
      <c r="AS289" s="236"/>
      <c r="AT289" s="236"/>
      <c r="AU289" s="236"/>
      <c r="AV289" s="236"/>
      <c r="AW289" s="236"/>
      <c r="AX289" s="236"/>
      <c r="AY289" s="236"/>
      <c r="AZ289" s="236"/>
      <c r="BA289" s="236"/>
      <c r="BB289" s="236"/>
      <c r="BC289" s="236"/>
      <c r="BD289" s="236"/>
    </row>
    <row r="290" spans="1:56" x14ac:dyDescent="0.25">
      <c r="A290" s="236"/>
      <c r="B290" s="236"/>
      <c r="C290" s="236"/>
      <c r="D290" s="236"/>
      <c r="E290" s="236"/>
      <c r="F290" s="236"/>
      <c r="G290" s="236"/>
      <c r="H290" s="236"/>
      <c r="I290" s="236"/>
      <c r="J290" s="236"/>
      <c r="K290" s="236"/>
      <c r="N290" s="236"/>
      <c r="O290" s="236"/>
      <c r="P290" s="236"/>
      <c r="Q290" s="236"/>
      <c r="R290" s="236"/>
      <c r="S290" s="236"/>
      <c r="T290" s="236"/>
      <c r="U290" s="236"/>
      <c r="V290" s="236"/>
      <c r="W290" s="236"/>
      <c r="X290" s="236"/>
      <c r="Y290" s="236"/>
      <c r="Z290" s="236"/>
      <c r="AA290" s="236"/>
      <c r="AB290" s="236"/>
      <c r="AC290" s="236"/>
      <c r="AD290" s="236"/>
      <c r="AE290" s="236"/>
      <c r="AF290" s="236"/>
      <c r="AG290" s="236"/>
      <c r="AH290" s="236"/>
      <c r="AI290" s="236"/>
      <c r="AJ290" s="236"/>
      <c r="AK290" s="236"/>
      <c r="AL290" s="236"/>
      <c r="AM290" s="236"/>
      <c r="AN290" s="236"/>
      <c r="AO290" s="236"/>
      <c r="AP290" s="236"/>
      <c r="AQ290" s="236"/>
      <c r="AR290" s="236"/>
      <c r="AS290" s="236"/>
      <c r="AT290" s="236"/>
      <c r="AU290" s="236"/>
      <c r="AV290" s="236"/>
      <c r="AW290" s="236"/>
      <c r="AX290" s="236"/>
      <c r="AY290" s="236"/>
      <c r="AZ290" s="236"/>
      <c r="BA290" s="236"/>
      <c r="BB290" s="236"/>
      <c r="BC290" s="236"/>
      <c r="BD290" s="236"/>
    </row>
    <row r="291" spans="1:56" x14ac:dyDescent="0.25">
      <c r="A291" s="236"/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N291" s="236"/>
      <c r="O291" s="236"/>
      <c r="P291" s="236"/>
      <c r="Q291" s="236"/>
      <c r="R291" s="236"/>
      <c r="S291" s="236"/>
      <c r="T291" s="236"/>
      <c r="U291" s="236"/>
      <c r="V291" s="236"/>
      <c r="W291" s="236"/>
      <c r="X291" s="236"/>
      <c r="Y291" s="236"/>
      <c r="Z291" s="236"/>
      <c r="AA291" s="236"/>
      <c r="AB291" s="236"/>
      <c r="AC291" s="236"/>
      <c r="AD291" s="236"/>
      <c r="AE291" s="236"/>
      <c r="AF291" s="236"/>
      <c r="AG291" s="236"/>
      <c r="AH291" s="236"/>
      <c r="AI291" s="236"/>
      <c r="AJ291" s="236"/>
      <c r="AK291" s="236"/>
      <c r="AL291" s="236"/>
      <c r="AM291" s="236"/>
      <c r="AN291" s="236"/>
      <c r="AO291" s="236"/>
      <c r="AP291" s="236"/>
      <c r="AQ291" s="236"/>
      <c r="AR291" s="236"/>
      <c r="AS291" s="236"/>
      <c r="AT291" s="236"/>
      <c r="AU291" s="236"/>
      <c r="AV291" s="236"/>
      <c r="AW291" s="236"/>
      <c r="AX291" s="236"/>
      <c r="AY291" s="236"/>
      <c r="AZ291" s="236"/>
      <c r="BA291" s="236"/>
      <c r="BB291" s="236"/>
      <c r="BC291" s="236"/>
      <c r="BD291" s="236"/>
    </row>
    <row r="292" spans="1:56" x14ac:dyDescent="0.25">
      <c r="A292" s="236"/>
      <c r="B292" s="236"/>
      <c r="C292" s="236"/>
      <c r="D292" s="236"/>
      <c r="E292" s="236"/>
      <c r="F292" s="236"/>
      <c r="G292" s="236"/>
      <c r="H292" s="236"/>
      <c r="I292" s="236"/>
      <c r="J292" s="236"/>
      <c r="K292" s="236"/>
      <c r="N292" s="236"/>
      <c r="O292" s="236"/>
      <c r="P292" s="236"/>
      <c r="Q292" s="236"/>
      <c r="R292" s="236"/>
      <c r="S292" s="236"/>
      <c r="T292" s="236"/>
      <c r="U292" s="236"/>
      <c r="V292" s="236"/>
      <c r="W292" s="236"/>
      <c r="X292" s="236"/>
      <c r="Y292" s="236"/>
      <c r="Z292" s="236"/>
      <c r="AA292" s="236"/>
      <c r="AB292" s="236"/>
      <c r="AC292" s="236"/>
      <c r="AD292" s="236"/>
      <c r="AE292" s="236"/>
      <c r="AF292" s="236"/>
      <c r="AG292" s="236"/>
      <c r="AH292" s="236"/>
      <c r="AI292" s="236"/>
      <c r="AJ292" s="236"/>
      <c r="AK292" s="236"/>
      <c r="AL292" s="236"/>
      <c r="AM292" s="236"/>
      <c r="AN292" s="236"/>
      <c r="AO292" s="236"/>
      <c r="AP292" s="236"/>
      <c r="AQ292" s="236"/>
      <c r="AR292" s="236"/>
      <c r="AS292" s="236"/>
      <c r="AT292" s="236"/>
      <c r="AU292" s="236"/>
      <c r="AV292" s="236"/>
      <c r="AW292" s="236"/>
      <c r="AX292" s="236"/>
      <c r="AY292" s="236"/>
      <c r="AZ292" s="236"/>
      <c r="BA292" s="236"/>
      <c r="BB292" s="236"/>
      <c r="BC292" s="236"/>
      <c r="BD292" s="236"/>
    </row>
    <row r="293" spans="1:56" x14ac:dyDescent="0.25">
      <c r="A293" s="236"/>
      <c r="B293" s="236"/>
      <c r="C293" s="236"/>
      <c r="D293" s="236"/>
      <c r="E293" s="236"/>
      <c r="F293" s="236"/>
      <c r="G293" s="236"/>
      <c r="H293" s="236"/>
      <c r="I293" s="236"/>
      <c r="J293" s="236"/>
      <c r="K293" s="236"/>
      <c r="N293" s="236"/>
      <c r="O293" s="236"/>
      <c r="P293" s="236"/>
      <c r="Q293" s="236"/>
      <c r="R293" s="236"/>
      <c r="S293" s="236"/>
      <c r="T293" s="236"/>
      <c r="U293" s="236"/>
      <c r="V293" s="236"/>
      <c r="W293" s="236"/>
      <c r="X293" s="236"/>
      <c r="Y293" s="236"/>
      <c r="Z293" s="236"/>
      <c r="AA293" s="236"/>
      <c r="AB293" s="236"/>
      <c r="AC293" s="236"/>
      <c r="AD293" s="236"/>
      <c r="AE293" s="236"/>
      <c r="AF293" s="236"/>
      <c r="AG293" s="236"/>
      <c r="AH293" s="236"/>
      <c r="AI293" s="236"/>
      <c r="AJ293" s="236"/>
      <c r="AK293" s="236"/>
      <c r="AL293" s="236"/>
      <c r="AM293" s="236"/>
      <c r="AN293" s="236"/>
      <c r="AO293" s="236"/>
      <c r="AP293" s="236"/>
      <c r="AQ293" s="236"/>
      <c r="AR293" s="236"/>
      <c r="AS293" s="236"/>
      <c r="AT293" s="236"/>
      <c r="AU293" s="236"/>
      <c r="AV293" s="236"/>
      <c r="AW293" s="236"/>
      <c r="AX293" s="236"/>
      <c r="AY293" s="236"/>
      <c r="AZ293" s="236"/>
      <c r="BA293" s="236"/>
      <c r="BB293" s="236"/>
      <c r="BC293" s="236"/>
      <c r="BD293" s="236"/>
    </row>
    <row r="294" spans="1:56" x14ac:dyDescent="0.25">
      <c r="A294" s="236"/>
      <c r="B294" s="236"/>
      <c r="C294" s="236"/>
      <c r="D294" s="236"/>
      <c r="E294" s="236"/>
      <c r="F294" s="236"/>
      <c r="G294" s="236"/>
      <c r="H294" s="236"/>
      <c r="I294" s="236"/>
      <c r="J294" s="236"/>
      <c r="K294" s="236"/>
      <c r="N294" s="236"/>
      <c r="O294" s="236"/>
      <c r="P294" s="236"/>
      <c r="Q294" s="236"/>
      <c r="R294" s="236"/>
      <c r="S294" s="236"/>
      <c r="T294" s="236"/>
      <c r="U294" s="236"/>
      <c r="V294" s="236"/>
      <c r="W294" s="236"/>
      <c r="X294" s="236"/>
      <c r="Y294" s="236"/>
      <c r="Z294" s="236"/>
      <c r="AA294" s="236"/>
      <c r="AB294" s="236"/>
      <c r="AC294" s="236"/>
      <c r="AD294" s="236"/>
      <c r="AE294" s="236"/>
      <c r="AF294" s="236"/>
      <c r="AG294" s="236"/>
      <c r="AH294" s="236"/>
      <c r="AI294" s="236"/>
      <c r="AJ294" s="236"/>
      <c r="AK294" s="236"/>
      <c r="AL294" s="236"/>
      <c r="AM294" s="236"/>
      <c r="AN294" s="236"/>
      <c r="AO294" s="236"/>
      <c r="AP294" s="236"/>
      <c r="AQ294" s="236"/>
      <c r="AR294" s="236"/>
      <c r="AS294" s="236"/>
      <c r="AT294" s="236"/>
      <c r="AU294" s="236"/>
      <c r="AV294" s="236"/>
      <c r="AW294" s="236"/>
      <c r="AX294" s="236"/>
      <c r="AY294" s="236"/>
      <c r="AZ294" s="236"/>
      <c r="BA294" s="236"/>
      <c r="BB294" s="236"/>
      <c r="BC294" s="236"/>
      <c r="BD294" s="236"/>
    </row>
    <row r="295" spans="1:56" x14ac:dyDescent="0.25">
      <c r="A295" s="236"/>
      <c r="B295" s="236"/>
      <c r="C295" s="236"/>
      <c r="D295" s="236"/>
      <c r="E295" s="236"/>
      <c r="F295" s="236"/>
      <c r="G295" s="236"/>
      <c r="H295" s="236"/>
      <c r="I295" s="236"/>
      <c r="J295" s="236"/>
      <c r="K295" s="236"/>
      <c r="N295" s="236"/>
      <c r="O295" s="236"/>
      <c r="P295" s="236"/>
      <c r="Q295" s="236"/>
      <c r="R295" s="236"/>
      <c r="S295" s="236"/>
      <c r="T295" s="236"/>
      <c r="U295" s="236"/>
      <c r="V295" s="236"/>
      <c r="W295" s="236"/>
      <c r="X295" s="236"/>
      <c r="Y295" s="236"/>
      <c r="Z295" s="236"/>
      <c r="AA295" s="236"/>
      <c r="AB295" s="236"/>
      <c r="AC295" s="236"/>
      <c r="AD295" s="236"/>
      <c r="AE295" s="236"/>
      <c r="AF295" s="236"/>
      <c r="AG295" s="236"/>
      <c r="AH295" s="236"/>
      <c r="AI295" s="236"/>
      <c r="AJ295" s="236"/>
      <c r="AK295" s="236"/>
      <c r="AL295" s="236"/>
      <c r="AM295" s="236"/>
      <c r="AN295" s="236"/>
      <c r="AO295" s="236"/>
      <c r="AP295" s="236"/>
      <c r="AQ295" s="236"/>
      <c r="AR295" s="236"/>
      <c r="AS295" s="236"/>
      <c r="AT295" s="236"/>
      <c r="AU295" s="236"/>
      <c r="AV295" s="236"/>
      <c r="AW295" s="236"/>
      <c r="AX295" s="236"/>
      <c r="AY295" s="236"/>
      <c r="AZ295" s="236"/>
      <c r="BA295" s="236"/>
      <c r="BB295" s="236"/>
      <c r="BC295" s="236"/>
      <c r="BD295" s="236"/>
    </row>
    <row r="296" spans="1:56" x14ac:dyDescent="0.25">
      <c r="A296" s="236"/>
      <c r="B296" s="236"/>
      <c r="C296" s="236"/>
      <c r="D296" s="236"/>
      <c r="E296" s="236"/>
      <c r="F296" s="236"/>
      <c r="G296" s="236"/>
      <c r="H296" s="236"/>
      <c r="I296" s="236"/>
      <c r="J296" s="236"/>
      <c r="K296" s="236"/>
      <c r="N296" s="236"/>
      <c r="O296" s="236"/>
      <c r="P296" s="236"/>
      <c r="Q296" s="236"/>
      <c r="R296" s="236"/>
      <c r="S296" s="236"/>
      <c r="T296" s="236"/>
      <c r="U296" s="236"/>
      <c r="V296" s="236"/>
      <c r="W296" s="236"/>
      <c r="X296" s="236"/>
      <c r="Y296" s="236"/>
      <c r="Z296" s="236"/>
      <c r="AA296" s="236"/>
      <c r="AB296" s="236"/>
      <c r="AC296" s="236"/>
      <c r="AD296" s="236"/>
      <c r="AE296" s="236"/>
      <c r="AF296" s="236"/>
      <c r="AG296" s="236"/>
      <c r="AH296" s="236"/>
      <c r="AI296" s="236"/>
      <c r="AJ296" s="236"/>
      <c r="AK296" s="236"/>
      <c r="AL296" s="236"/>
      <c r="AM296" s="236"/>
      <c r="AN296" s="236"/>
      <c r="AO296" s="236"/>
      <c r="AP296" s="236"/>
      <c r="AQ296" s="236"/>
      <c r="AR296" s="236"/>
      <c r="AS296" s="236"/>
      <c r="AT296" s="236"/>
      <c r="AU296" s="236"/>
      <c r="AV296" s="236"/>
      <c r="AW296" s="236"/>
      <c r="AX296" s="236"/>
      <c r="AY296" s="236"/>
      <c r="AZ296" s="236"/>
      <c r="BA296" s="236"/>
      <c r="BB296" s="236"/>
      <c r="BC296" s="236"/>
      <c r="BD296" s="236"/>
    </row>
    <row r="297" spans="1:56" x14ac:dyDescent="0.25">
      <c r="A297" s="236"/>
      <c r="B297" s="236"/>
      <c r="C297" s="236"/>
      <c r="D297" s="236"/>
      <c r="E297" s="236"/>
      <c r="F297" s="236"/>
      <c r="G297" s="236"/>
      <c r="H297" s="236"/>
      <c r="I297" s="236"/>
      <c r="J297" s="236"/>
      <c r="K297" s="236"/>
      <c r="N297" s="236"/>
      <c r="O297" s="236"/>
      <c r="P297" s="236"/>
      <c r="Q297" s="236"/>
      <c r="R297" s="236"/>
      <c r="S297" s="236"/>
      <c r="T297" s="236"/>
      <c r="U297" s="236"/>
      <c r="V297" s="236"/>
      <c r="W297" s="236"/>
      <c r="X297" s="236"/>
      <c r="Y297" s="236"/>
      <c r="Z297" s="236"/>
      <c r="AA297" s="236"/>
      <c r="AB297" s="236"/>
      <c r="AC297" s="236"/>
      <c r="AD297" s="236"/>
      <c r="AE297" s="236"/>
      <c r="AF297" s="236"/>
      <c r="AG297" s="236"/>
      <c r="AH297" s="236"/>
      <c r="AI297" s="236"/>
      <c r="AJ297" s="236"/>
      <c r="AK297" s="236"/>
      <c r="AL297" s="236"/>
      <c r="AM297" s="236"/>
      <c r="AN297" s="236"/>
      <c r="AO297" s="236"/>
      <c r="AP297" s="236"/>
      <c r="AQ297" s="236"/>
      <c r="AR297" s="236"/>
      <c r="AS297" s="236"/>
      <c r="AT297" s="236"/>
      <c r="AU297" s="236"/>
      <c r="AV297" s="236"/>
      <c r="AW297" s="236"/>
      <c r="AX297" s="236"/>
      <c r="AY297" s="236"/>
      <c r="AZ297" s="236"/>
      <c r="BA297" s="236"/>
      <c r="BB297" s="236"/>
      <c r="BC297" s="236"/>
      <c r="BD297" s="236"/>
    </row>
    <row r="298" spans="1:56" x14ac:dyDescent="0.25">
      <c r="A298" s="236"/>
      <c r="B298" s="236"/>
      <c r="C298" s="236"/>
      <c r="D298" s="236"/>
      <c r="E298" s="236"/>
      <c r="F298" s="236"/>
      <c r="G298" s="236"/>
      <c r="H298" s="236"/>
      <c r="I298" s="236"/>
      <c r="J298" s="236"/>
      <c r="K298" s="236"/>
      <c r="N298" s="236"/>
      <c r="O298" s="236"/>
      <c r="P298" s="236"/>
      <c r="Q298" s="236"/>
      <c r="R298" s="236"/>
      <c r="S298" s="236"/>
      <c r="T298" s="236"/>
      <c r="U298" s="236"/>
      <c r="V298" s="236"/>
      <c r="W298" s="236"/>
      <c r="X298" s="236"/>
      <c r="Y298" s="236"/>
      <c r="Z298" s="236"/>
      <c r="AA298" s="236"/>
      <c r="AB298" s="236"/>
      <c r="AC298" s="236"/>
      <c r="AD298" s="236"/>
      <c r="AE298" s="236"/>
      <c r="AF298" s="236"/>
      <c r="AG298" s="236"/>
      <c r="AH298" s="236"/>
      <c r="AI298" s="236"/>
      <c r="AJ298" s="236"/>
      <c r="AK298" s="236"/>
      <c r="AL298" s="236"/>
      <c r="AM298" s="236"/>
      <c r="AN298" s="236"/>
      <c r="AO298" s="236"/>
      <c r="AP298" s="236"/>
      <c r="AQ298" s="236"/>
      <c r="AR298" s="236"/>
      <c r="AS298" s="236"/>
      <c r="AT298" s="236"/>
      <c r="AU298" s="236"/>
      <c r="AV298" s="236"/>
      <c r="AW298" s="236"/>
      <c r="AX298" s="236"/>
      <c r="AY298" s="236"/>
      <c r="AZ298" s="236"/>
      <c r="BA298" s="236"/>
      <c r="BB298" s="236"/>
      <c r="BC298" s="236"/>
      <c r="BD298" s="236"/>
    </row>
    <row r="299" spans="1:56" x14ac:dyDescent="0.25">
      <c r="A299" s="236"/>
      <c r="B299" s="236"/>
      <c r="C299" s="236"/>
      <c r="D299" s="236"/>
      <c r="E299" s="236"/>
      <c r="F299" s="236"/>
      <c r="G299" s="236"/>
      <c r="H299" s="236"/>
      <c r="I299" s="236"/>
      <c r="J299" s="236"/>
      <c r="K299" s="236"/>
      <c r="N299" s="236"/>
      <c r="O299" s="236"/>
      <c r="P299" s="236"/>
      <c r="Q299" s="236"/>
      <c r="R299" s="236"/>
      <c r="S299" s="236"/>
      <c r="T299" s="236"/>
      <c r="U299" s="236"/>
      <c r="V299" s="236"/>
      <c r="W299" s="236"/>
      <c r="X299" s="236"/>
      <c r="Y299" s="236"/>
      <c r="Z299" s="236"/>
      <c r="AA299" s="236"/>
      <c r="AB299" s="236"/>
      <c r="AC299" s="236"/>
      <c r="AD299" s="236"/>
      <c r="AE299" s="236"/>
      <c r="AF299" s="236"/>
      <c r="AG299" s="236"/>
      <c r="AH299" s="236"/>
      <c r="AI299" s="236"/>
      <c r="AJ299" s="236"/>
      <c r="AK299" s="236"/>
      <c r="AL299" s="236"/>
      <c r="AM299" s="236"/>
      <c r="AN299" s="236"/>
      <c r="AO299" s="236"/>
      <c r="AP299" s="236"/>
      <c r="AQ299" s="236"/>
      <c r="AR299" s="236"/>
      <c r="AS299" s="236"/>
      <c r="AT299" s="236"/>
      <c r="AU299" s="236"/>
      <c r="AV299" s="236"/>
      <c r="AW299" s="236"/>
      <c r="AX299" s="236"/>
      <c r="AY299" s="236"/>
      <c r="AZ299" s="236"/>
      <c r="BA299" s="236"/>
      <c r="BB299" s="236"/>
      <c r="BC299" s="236"/>
      <c r="BD299" s="236"/>
    </row>
    <row r="300" spans="1:56" x14ac:dyDescent="0.25">
      <c r="A300" s="236"/>
      <c r="B300" s="236"/>
      <c r="C300" s="236"/>
      <c r="D300" s="236"/>
      <c r="E300" s="236"/>
      <c r="F300" s="236"/>
      <c r="G300" s="236"/>
      <c r="H300" s="236"/>
      <c r="I300" s="236"/>
      <c r="J300" s="236"/>
      <c r="K300" s="236"/>
      <c r="N300" s="236"/>
      <c r="O300" s="236"/>
      <c r="P300" s="236"/>
      <c r="Q300" s="236"/>
      <c r="R300" s="236"/>
      <c r="S300" s="236"/>
      <c r="T300" s="236"/>
      <c r="U300" s="236"/>
      <c r="V300" s="236"/>
      <c r="W300" s="236"/>
      <c r="X300" s="236"/>
      <c r="Y300" s="236"/>
      <c r="Z300" s="236"/>
      <c r="AA300" s="236"/>
      <c r="AB300" s="236"/>
      <c r="AC300" s="236"/>
      <c r="AD300" s="236"/>
      <c r="AE300" s="236"/>
      <c r="AF300" s="236"/>
      <c r="AG300" s="236"/>
      <c r="AH300" s="236"/>
      <c r="AI300" s="236"/>
      <c r="AJ300" s="236"/>
      <c r="AK300" s="236"/>
      <c r="AL300" s="236"/>
      <c r="AM300" s="236"/>
      <c r="AN300" s="236"/>
      <c r="AO300" s="236"/>
      <c r="AP300" s="236"/>
      <c r="AQ300" s="236"/>
      <c r="AR300" s="236"/>
      <c r="AS300" s="236"/>
      <c r="AT300" s="236"/>
      <c r="AU300" s="236"/>
      <c r="AV300" s="236"/>
      <c r="AW300" s="236"/>
      <c r="AX300" s="236"/>
      <c r="AY300" s="236"/>
      <c r="AZ300" s="236"/>
      <c r="BA300" s="236"/>
      <c r="BB300" s="236"/>
      <c r="BC300" s="236"/>
      <c r="BD300" s="236"/>
    </row>
    <row r="301" spans="1:56" x14ac:dyDescent="0.25">
      <c r="A301" s="236"/>
      <c r="B301" s="236"/>
      <c r="C301" s="236"/>
      <c r="D301" s="236"/>
      <c r="E301" s="236"/>
      <c r="F301" s="236"/>
      <c r="G301" s="236"/>
      <c r="H301" s="236"/>
      <c r="I301" s="236"/>
      <c r="J301" s="236"/>
      <c r="K301" s="236"/>
      <c r="N301" s="236"/>
      <c r="O301" s="236"/>
      <c r="P301" s="236"/>
      <c r="Q301" s="236"/>
      <c r="R301" s="236"/>
      <c r="S301" s="236"/>
      <c r="T301" s="236"/>
      <c r="U301" s="236"/>
      <c r="V301" s="236"/>
      <c r="W301" s="236"/>
      <c r="X301" s="236"/>
      <c r="Y301" s="236"/>
      <c r="Z301" s="236"/>
      <c r="AA301" s="236"/>
      <c r="AB301" s="236"/>
      <c r="AC301" s="236"/>
      <c r="AD301" s="236"/>
      <c r="AE301" s="236"/>
      <c r="AF301" s="236"/>
      <c r="AG301" s="236"/>
      <c r="AH301" s="236"/>
      <c r="AI301" s="236"/>
      <c r="AJ301" s="236"/>
      <c r="AK301" s="236"/>
      <c r="AL301" s="236"/>
      <c r="AM301" s="236"/>
      <c r="AN301" s="236"/>
      <c r="AO301" s="236"/>
      <c r="AP301" s="236"/>
      <c r="AQ301" s="236"/>
      <c r="AR301" s="236"/>
      <c r="AS301" s="236"/>
      <c r="AT301" s="236"/>
      <c r="AU301" s="236"/>
      <c r="AV301" s="236"/>
      <c r="AW301" s="236"/>
      <c r="AX301" s="236"/>
      <c r="AY301" s="236"/>
      <c r="AZ301" s="236"/>
      <c r="BA301" s="236"/>
      <c r="BB301" s="236"/>
      <c r="BC301" s="236"/>
      <c r="BD301" s="236"/>
    </row>
    <row r="302" spans="1:56" x14ac:dyDescent="0.25">
      <c r="A302" s="236"/>
      <c r="B302" s="236"/>
      <c r="C302" s="236"/>
      <c r="D302" s="236"/>
      <c r="E302" s="236"/>
      <c r="F302" s="236"/>
      <c r="G302" s="236"/>
      <c r="H302" s="236"/>
      <c r="I302" s="236"/>
      <c r="J302" s="236"/>
      <c r="K302" s="236"/>
      <c r="N302" s="236"/>
      <c r="O302" s="236"/>
      <c r="P302" s="236"/>
      <c r="Q302" s="236"/>
      <c r="R302" s="236"/>
      <c r="S302" s="236"/>
      <c r="T302" s="236"/>
      <c r="U302" s="236"/>
      <c r="V302" s="236"/>
      <c r="W302" s="236"/>
      <c r="X302" s="236"/>
      <c r="Y302" s="236"/>
      <c r="Z302" s="236"/>
      <c r="AA302" s="236"/>
      <c r="AB302" s="236"/>
      <c r="AC302" s="236"/>
      <c r="AD302" s="236"/>
      <c r="AE302" s="236"/>
      <c r="AF302" s="236"/>
      <c r="AG302" s="236"/>
      <c r="AH302" s="236"/>
      <c r="AI302" s="236"/>
      <c r="AJ302" s="236"/>
      <c r="AK302" s="236"/>
      <c r="AL302" s="236"/>
      <c r="AM302" s="236"/>
      <c r="AN302" s="236"/>
      <c r="AO302" s="236"/>
      <c r="AP302" s="236"/>
      <c r="AQ302" s="236"/>
      <c r="AR302" s="236"/>
      <c r="AS302" s="236"/>
      <c r="AT302" s="236"/>
      <c r="AU302" s="236"/>
      <c r="AV302" s="236"/>
      <c r="AW302" s="236"/>
      <c r="AX302" s="236"/>
      <c r="AY302" s="236"/>
      <c r="AZ302" s="236"/>
      <c r="BA302" s="236"/>
      <c r="BB302" s="236"/>
      <c r="BC302" s="236"/>
      <c r="BD302" s="236"/>
    </row>
    <row r="303" spans="1:56" x14ac:dyDescent="0.25">
      <c r="A303" s="236"/>
      <c r="B303" s="236"/>
      <c r="C303" s="236"/>
      <c r="D303" s="236"/>
      <c r="E303" s="236"/>
      <c r="F303" s="236"/>
      <c r="G303" s="236"/>
      <c r="H303" s="236"/>
      <c r="I303" s="236"/>
      <c r="J303" s="236"/>
      <c r="K303" s="236"/>
      <c r="N303" s="236"/>
      <c r="O303" s="236"/>
      <c r="P303" s="236"/>
      <c r="Q303" s="236"/>
      <c r="R303" s="236"/>
      <c r="S303" s="236"/>
      <c r="T303" s="236"/>
      <c r="U303" s="236"/>
      <c r="V303" s="236"/>
      <c r="W303" s="236"/>
      <c r="X303" s="236"/>
      <c r="Y303" s="236"/>
      <c r="Z303" s="236"/>
      <c r="AA303" s="236"/>
      <c r="AB303" s="236"/>
      <c r="AC303" s="236"/>
      <c r="AD303" s="236"/>
      <c r="AE303" s="236"/>
      <c r="AF303" s="236"/>
      <c r="AG303" s="236"/>
      <c r="AH303" s="236"/>
      <c r="AI303" s="236"/>
      <c r="AJ303" s="236"/>
      <c r="AK303" s="236"/>
      <c r="AL303" s="236"/>
      <c r="AM303" s="236"/>
      <c r="AN303" s="236"/>
      <c r="AO303" s="236"/>
      <c r="AP303" s="236"/>
      <c r="AQ303" s="236"/>
      <c r="AR303" s="236"/>
      <c r="AS303" s="236"/>
      <c r="AT303" s="236"/>
      <c r="AU303" s="236"/>
      <c r="AV303" s="236"/>
      <c r="AW303" s="236"/>
      <c r="AX303" s="236"/>
      <c r="AY303" s="236"/>
      <c r="AZ303" s="236"/>
      <c r="BA303" s="236"/>
      <c r="BB303" s="236"/>
      <c r="BC303" s="236"/>
      <c r="BD303" s="236"/>
    </row>
    <row r="304" spans="1:56" x14ac:dyDescent="0.25">
      <c r="A304" s="236"/>
      <c r="B304" s="236"/>
      <c r="C304" s="236"/>
      <c r="D304" s="236"/>
      <c r="E304" s="236"/>
      <c r="F304" s="236"/>
      <c r="G304" s="236"/>
      <c r="H304" s="236"/>
      <c r="I304" s="236"/>
      <c r="J304" s="236"/>
      <c r="K304" s="236"/>
      <c r="N304" s="236"/>
      <c r="O304" s="236"/>
      <c r="P304" s="236"/>
      <c r="Q304" s="236"/>
      <c r="R304" s="236"/>
      <c r="S304" s="236"/>
      <c r="T304" s="236"/>
      <c r="U304" s="236"/>
      <c r="V304" s="236"/>
      <c r="W304" s="236"/>
      <c r="X304" s="236"/>
      <c r="Y304" s="236"/>
      <c r="Z304" s="236"/>
      <c r="AA304" s="236"/>
      <c r="AB304" s="236"/>
      <c r="AC304" s="236"/>
      <c r="AD304" s="236"/>
      <c r="AE304" s="236"/>
      <c r="AF304" s="236"/>
      <c r="AG304" s="236"/>
      <c r="AH304" s="236"/>
      <c r="AI304" s="236"/>
      <c r="AJ304" s="236"/>
      <c r="AK304" s="236"/>
      <c r="AL304" s="236"/>
      <c r="AM304" s="236"/>
      <c r="AN304" s="236"/>
      <c r="AO304" s="236"/>
      <c r="AP304" s="236"/>
      <c r="AQ304" s="236"/>
      <c r="AR304" s="236"/>
      <c r="AS304" s="236"/>
      <c r="AT304" s="236"/>
      <c r="AU304" s="236"/>
      <c r="AV304" s="236"/>
      <c r="AW304" s="236"/>
      <c r="AX304" s="236"/>
      <c r="AY304" s="236"/>
      <c r="AZ304" s="236"/>
      <c r="BA304" s="236"/>
      <c r="BB304" s="236"/>
      <c r="BC304" s="236"/>
      <c r="BD304" s="236"/>
    </row>
    <row r="305" spans="1:56" x14ac:dyDescent="0.25">
      <c r="A305" s="236"/>
      <c r="B305" s="236"/>
      <c r="C305" s="236"/>
      <c r="D305" s="236"/>
      <c r="E305" s="236"/>
      <c r="F305" s="236"/>
      <c r="G305" s="236"/>
      <c r="H305" s="236"/>
      <c r="I305" s="236"/>
      <c r="J305" s="236"/>
      <c r="K305" s="236"/>
      <c r="N305" s="236"/>
      <c r="O305" s="236"/>
      <c r="P305" s="236"/>
      <c r="Q305" s="236"/>
      <c r="R305" s="236"/>
      <c r="S305" s="236"/>
      <c r="T305" s="236"/>
      <c r="U305" s="236"/>
      <c r="V305" s="236"/>
      <c r="W305" s="236"/>
      <c r="X305" s="236"/>
      <c r="Y305" s="236"/>
      <c r="Z305" s="236"/>
      <c r="AA305" s="236"/>
      <c r="AB305" s="236"/>
      <c r="AC305" s="236"/>
      <c r="AD305" s="236"/>
      <c r="AE305" s="236"/>
      <c r="AF305" s="236"/>
      <c r="AG305" s="236"/>
      <c r="AH305" s="236"/>
      <c r="AI305" s="236"/>
      <c r="AJ305" s="236"/>
      <c r="AK305" s="236"/>
      <c r="AL305" s="236"/>
      <c r="AM305" s="236"/>
      <c r="AN305" s="236"/>
      <c r="AO305" s="236"/>
      <c r="AP305" s="236"/>
      <c r="AQ305" s="236"/>
      <c r="AR305" s="236"/>
      <c r="AS305" s="236"/>
      <c r="AT305" s="236"/>
      <c r="AU305" s="236"/>
      <c r="AV305" s="236"/>
      <c r="AW305" s="236"/>
      <c r="AX305" s="236"/>
      <c r="AY305" s="236"/>
      <c r="AZ305" s="236"/>
      <c r="BA305" s="236"/>
      <c r="BB305" s="236"/>
      <c r="BC305" s="236"/>
      <c r="BD305" s="236"/>
    </row>
    <row r="306" spans="1:56" x14ac:dyDescent="0.25">
      <c r="A306" s="236"/>
      <c r="B306" s="236"/>
      <c r="C306" s="236"/>
      <c r="D306" s="236"/>
      <c r="E306" s="236"/>
      <c r="F306" s="236"/>
      <c r="G306" s="236"/>
      <c r="H306" s="236"/>
      <c r="I306" s="236"/>
      <c r="J306" s="236"/>
      <c r="K306" s="236"/>
      <c r="N306" s="236"/>
      <c r="O306" s="236"/>
      <c r="P306" s="236"/>
      <c r="Q306" s="236"/>
      <c r="R306" s="236"/>
      <c r="S306" s="236"/>
      <c r="T306" s="236"/>
      <c r="U306" s="236"/>
      <c r="V306" s="236"/>
      <c r="W306" s="236"/>
      <c r="X306" s="236"/>
      <c r="Y306" s="236"/>
      <c r="Z306" s="236"/>
      <c r="AA306" s="236"/>
      <c r="AB306" s="236"/>
      <c r="AC306" s="236"/>
      <c r="AD306" s="236"/>
      <c r="AE306" s="236"/>
      <c r="AF306" s="236"/>
      <c r="AG306" s="236"/>
      <c r="AH306" s="236"/>
      <c r="AI306" s="236"/>
      <c r="AJ306" s="236"/>
      <c r="AK306" s="236"/>
      <c r="AL306" s="236"/>
      <c r="AM306" s="236"/>
      <c r="AN306" s="236"/>
      <c r="AO306" s="236"/>
      <c r="AP306" s="236"/>
      <c r="AQ306" s="236"/>
      <c r="AR306" s="236"/>
      <c r="AS306" s="236"/>
      <c r="AT306" s="236"/>
      <c r="AU306" s="236"/>
      <c r="AV306" s="236"/>
      <c r="AW306" s="236"/>
      <c r="AX306" s="236"/>
      <c r="AY306" s="236"/>
      <c r="AZ306" s="236"/>
      <c r="BA306" s="236"/>
      <c r="BB306" s="236"/>
      <c r="BC306" s="236"/>
      <c r="BD306" s="236"/>
    </row>
    <row r="307" spans="1:56" x14ac:dyDescent="0.25">
      <c r="A307" s="236"/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N307" s="236"/>
      <c r="O307" s="236"/>
      <c r="P307" s="236"/>
      <c r="Q307" s="236"/>
      <c r="R307" s="236"/>
      <c r="S307" s="236"/>
      <c r="T307" s="236"/>
      <c r="U307" s="236"/>
      <c r="V307" s="236"/>
      <c r="W307" s="236"/>
      <c r="X307" s="236"/>
      <c r="Y307" s="236"/>
      <c r="Z307" s="236"/>
      <c r="AA307" s="236"/>
      <c r="AB307" s="236"/>
      <c r="AC307" s="236"/>
      <c r="AD307" s="236"/>
      <c r="AE307" s="236"/>
      <c r="AF307" s="236"/>
      <c r="AG307" s="236"/>
      <c r="AH307" s="236"/>
      <c r="AI307" s="236"/>
      <c r="AJ307" s="236"/>
      <c r="AK307" s="236"/>
      <c r="AL307" s="236"/>
      <c r="AM307" s="236"/>
      <c r="AN307" s="236"/>
      <c r="AO307" s="236"/>
      <c r="AP307" s="236"/>
      <c r="AQ307" s="236"/>
      <c r="AR307" s="236"/>
      <c r="AS307" s="236"/>
      <c r="AT307" s="236"/>
      <c r="AU307" s="236"/>
      <c r="AV307" s="236"/>
      <c r="AW307" s="236"/>
      <c r="AX307" s="236"/>
      <c r="AY307" s="236"/>
      <c r="AZ307" s="236"/>
      <c r="BA307" s="236"/>
      <c r="BB307" s="236"/>
      <c r="BC307" s="236"/>
      <c r="BD307" s="236"/>
    </row>
    <row r="308" spans="1:56" x14ac:dyDescent="0.25">
      <c r="A308" s="236"/>
      <c r="B308" s="236"/>
      <c r="C308" s="236"/>
      <c r="D308" s="236"/>
      <c r="E308" s="236"/>
      <c r="F308" s="236"/>
      <c r="G308" s="236"/>
      <c r="H308" s="236"/>
      <c r="I308" s="236"/>
      <c r="J308" s="236"/>
      <c r="K308" s="236"/>
      <c r="N308" s="236"/>
      <c r="O308" s="236"/>
      <c r="P308" s="236"/>
      <c r="Q308" s="236"/>
      <c r="R308" s="236"/>
      <c r="S308" s="236"/>
      <c r="T308" s="236"/>
      <c r="U308" s="236"/>
      <c r="V308" s="236"/>
      <c r="W308" s="236"/>
      <c r="X308" s="236"/>
      <c r="Y308" s="236"/>
      <c r="Z308" s="236"/>
      <c r="AA308" s="236"/>
      <c r="AB308" s="236"/>
      <c r="AC308" s="236"/>
      <c r="AD308" s="236"/>
      <c r="AE308" s="236"/>
      <c r="AF308" s="236"/>
      <c r="AG308" s="236"/>
      <c r="AH308" s="236"/>
      <c r="AI308" s="236"/>
      <c r="AJ308" s="236"/>
      <c r="AK308" s="236"/>
      <c r="AL308" s="236"/>
      <c r="AM308" s="236"/>
      <c r="AN308" s="236"/>
      <c r="AO308" s="236"/>
      <c r="AP308" s="236"/>
      <c r="AQ308" s="236"/>
      <c r="AR308" s="236"/>
      <c r="AS308" s="236"/>
      <c r="AT308" s="236"/>
      <c r="AU308" s="236"/>
      <c r="AV308" s="236"/>
      <c r="AW308" s="236"/>
      <c r="AX308" s="236"/>
      <c r="AY308" s="236"/>
      <c r="AZ308" s="236"/>
      <c r="BA308" s="236"/>
      <c r="BB308" s="236"/>
      <c r="BC308" s="236"/>
      <c r="BD308" s="236"/>
    </row>
    <row r="309" spans="1:56" x14ac:dyDescent="0.25">
      <c r="A309" s="236"/>
      <c r="B309" s="236"/>
      <c r="C309" s="236"/>
      <c r="D309" s="236"/>
      <c r="E309" s="236"/>
      <c r="F309" s="236"/>
      <c r="G309" s="236"/>
      <c r="H309" s="236"/>
      <c r="I309" s="236"/>
      <c r="J309" s="236"/>
      <c r="K309" s="236"/>
      <c r="N309" s="236"/>
      <c r="O309" s="236"/>
      <c r="P309" s="236"/>
      <c r="Q309" s="236"/>
      <c r="R309" s="236"/>
      <c r="S309" s="236"/>
      <c r="T309" s="236"/>
      <c r="U309" s="236"/>
      <c r="V309" s="236"/>
      <c r="W309" s="236"/>
      <c r="X309" s="236"/>
      <c r="Y309" s="236"/>
      <c r="Z309" s="236"/>
      <c r="AA309" s="236"/>
      <c r="AB309" s="236"/>
      <c r="AC309" s="236"/>
      <c r="AD309" s="236"/>
      <c r="AE309" s="236"/>
      <c r="AF309" s="236"/>
      <c r="AG309" s="236"/>
      <c r="AH309" s="236"/>
      <c r="AI309" s="236"/>
      <c r="AJ309" s="236"/>
      <c r="AK309" s="236"/>
      <c r="AL309" s="236"/>
      <c r="AM309" s="236"/>
      <c r="AN309" s="236"/>
      <c r="AO309" s="236"/>
      <c r="AP309" s="236"/>
      <c r="AQ309" s="236"/>
      <c r="AR309" s="236"/>
      <c r="AS309" s="236"/>
      <c r="AT309" s="236"/>
      <c r="AU309" s="236"/>
      <c r="AV309" s="236"/>
      <c r="AW309" s="236"/>
      <c r="AX309" s="236"/>
      <c r="AY309" s="236"/>
      <c r="AZ309" s="236"/>
      <c r="BA309" s="236"/>
      <c r="BB309" s="236"/>
      <c r="BC309" s="236"/>
      <c r="BD309" s="236"/>
    </row>
    <row r="310" spans="1:56" x14ac:dyDescent="0.25">
      <c r="A310" s="236"/>
      <c r="B310" s="236"/>
      <c r="C310" s="236"/>
      <c r="D310" s="236"/>
      <c r="E310" s="236"/>
      <c r="F310" s="236"/>
      <c r="G310" s="236"/>
      <c r="H310" s="236"/>
      <c r="I310" s="236"/>
      <c r="J310" s="236"/>
      <c r="K310" s="236"/>
      <c r="N310" s="236"/>
      <c r="O310" s="236"/>
      <c r="P310" s="236"/>
      <c r="Q310" s="236"/>
      <c r="R310" s="236"/>
      <c r="S310" s="236"/>
      <c r="T310" s="236"/>
      <c r="U310" s="236"/>
      <c r="V310" s="236"/>
      <c r="W310" s="236"/>
      <c r="X310" s="236"/>
      <c r="Y310" s="236"/>
      <c r="Z310" s="236"/>
      <c r="AA310" s="236"/>
      <c r="AB310" s="236"/>
      <c r="AC310" s="236"/>
      <c r="AD310" s="236"/>
      <c r="AE310" s="236"/>
      <c r="AF310" s="236"/>
      <c r="AG310" s="236"/>
      <c r="AH310" s="236"/>
      <c r="AI310" s="236"/>
      <c r="AJ310" s="236"/>
      <c r="AK310" s="236"/>
      <c r="AL310" s="236"/>
      <c r="AM310" s="236"/>
      <c r="AN310" s="236"/>
      <c r="AO310" s="236"/>
      <c r="AP310" s="236"/>
      <c r="AQ310" s="236"/>
      <c r="AR310" s="236"/>
      <c r="AS310" s="236"/>
      <c r="AT310" s="236"/>
      <c r="AU310" s="236"/>
      <c r="AV310" s="236"/>
      <c r="AW310" s="236"/>
      <c r="AX310" s="236"/>
      <c r="AY310" s="236"/>
      <c r="AZ310" s="236"/>
      <c r="BA310" s="236"/>
      <c r="BB310" s="236"/>
      <c r="BC310" s="236"/>
      <c r="BD310" s="236"/>
    </row>
    <row r="311" spans="1:56" x14ac:dyDescent="0.25">
      <c r="A311" s="236"/>
      <c r="B311" s="236"/>
      <c r="C311" s="236"/>
      <c r="D311" s="236"/>
      <c r="E311" s="236"/>
      <c r="F311" s="236"/>
      <c r="G311" s="236"/>
      <c r="H311" s="236"/>
      <c r="I311" s="236"/>
      <c r="J311" s="236"/>
      <c r="K311" s="236"/>
      <c r="N311" s="236"/>
      <c r="O311" s="236"/>
      <c r="P311" s="236"/>
      <c r="Q311" s="236"/>
      <c r="R311" s="236"/>
      <c r="S311" s="236"/>
      <c r="T311" s="236"/>
      <c r="U311" s="236"/>
      <c r="V311" s="236"/>
      <c r="W311" s="236"/>
      <c r="X311" s="236"/>
      <c r="Y311" s="236"/>
      <c r="Z311" s="236"/>
      <c r="AA311" s="236"/>
      <c r="AB311" s="236"/>
      <c r="AC311" s="236"/>
      <c r="AD311" s="236"/>
      <c r="AE311" s="236"/>
      <c r="AF311" s="236"/>
      <c r="AG311" s="236"/>
      <c r="AH311" s="236"/>
      <c r="AI311" s="236"/>
      <c r="AJ311" s="236"/>
      <c r="AK311" s="236"/>
      <c r="AL311" s="236"/>
      <c r="AM311" s="236"/>
      <c r="AN311" s="236"/>
      <c r="AO311" s="236"/>
      <c r="AP311" s="236"/>
      <c r="AQ311" s="236"/>
      <c r="AR311" s="236"/>
      <c r="AS311" s="236"/>
      <c r="AT311" s="236"/>
      <c r="AU311" s="236"/>
      <c r="AV311" s="236"/>
      <c r="AW311" s="236"/>
      <c r="AX311" s="236"/>
      <c r="AY311" s="236"/>
      <c r="AZ311" s="236"/>
      <c r="BA311" s="236"/>
      <c r="BB311" s="236"/>
      <c r="BC311" s="236"/>
      <c r="BD311" s="236"/>
    </row>
    <row r="312" spans="1:56" x14ac:dyDescent="0.25">
      <c r="A312" s="236"/>
      <c r="B312" s="236"/>
      <c r="C312" s="236"/>
      <c r="D312" s="236"/>
      <c r="E312" s="236"/>
      <c r="F312" s="236"/>
      <c r="G312" s="236"/>
      <c r="H312" s="236"/>
      <c r="I312" s="236"/>
      <c r="J312" s="236"/>
      <c r="K312" s="236"/>
      <c r="N312" s="236"/>
      <c r="O312" s="236"/>
      <c r="P312" s="236"/>
      <c r="Q312" s="236"/>
      <c r="R312" s="236"/>
      <c r="S312" s="236"/>
      <c r="T312" s="236"/>
      <c r="U312" s="236"/>
      <c r="V312" s="236"/>
      <c r="W312" s="236"/>
      <c r="X312" s="236"/>
      <c r="Y312" s="236"/>
      <c r="Z312" s="236"/>
      <c r="AA312" s="236"/>
      <c r="AB312" s="236"/>
      <c r="AC312" s="236"/>
      <c r="AD312" s="236"/>
      <c r="AE312" s="236"/>
      <c r="AF312" s="236"/>
      <c r="AG312" s="236"/>
      <c r="AH312" s="236"/>
      <c r="AI312" s="236"/>
      <c r="AJ312" s="236"/>
      <c r="AK312" s="236"/>
      <c r="AL312" s="236"/>
      <c r="AM312" s="236"/>
      <c r="AN312" s="236"/>
      <c r="AO312" s="236"/>
      <c r="AP312" s="236"/>
      <c r="AQ312" s="236"/>
      <c r="AR312" s="236"/>
      <c r="AS312" s="236"/>
      <c r="AT312" s="236"/>
      <c r="AU312" s="236"/>
      <c r="AV312" s="236"/>
      <c r="AW312" s="236"/>
      <c r="AX312" s="236"/>
      <c r="AY312" s="236"/>
      <c r="AZ312" s="236"/>
      <c r="BA312" s="236"/>
      <c r="BB312" s="236"/>
      <c r="BC312" s="236"/>
      <c r="BD312" s="236"/>
    </row>
    <row r="313" spans="1:56" x14ac:dyDescent="0.25">
      <c r="A313" s="236"/>
      <c r="B313" s="236"/>
      <c r="C313" s="236"/>
      <c r="D313" s="236"/>
      <c r="E313" s="236"/>
      <c r="F313" s="236"/>
      <c r="G313" s="236"/>
      <c r="H313" s="236"/>
      <c r="I313" s="236"/>
      <c r="J313" s="236"/>
      <c r="K313" s="236"/>
      <c r="N313" s="236"/>
      <c r="O313" s="236"/>
      <c r="P313" s="236"/>
      <c r="Q313" s="236"/>
      <c r="R313" s="236"/>
      <c r="S313" s="236"/>
      <c r="T313" s="236"/>
      <c r="U313" s="236"/>
      <c r="V313" s="236"/>
      <c r="W313" s="236"/>
      <c r="X313" s="236"/>
      <c r="Y313" s="236"/>
      <c r="Z313" s="236"/>
      <c r="AA313" s="236"/>
      <c r="AB313" s="236"/>
      <c r="AC313" s="236"/>
      <c r="AD313" s="236"/>
      <c r="AE313" s="236"/>
      <c r="AF313" s="236"/>
      <c r="AG313" s="236"/>
      <c r="AH313" s="236"/>
      <c r="AI313" s="236"/>
      <c r="AJ313" s="236"/>
      <c r="AK313" s="236"/>
      <c r="AL313" s="236"/>
      <c r="AM313" s="236"/>
      <c r="AN313" s="236"/>
      <c r="AO313" s="236"/>
      <c r="AP313" s="236"/>
      <c r="AQ313" s="236"/>
      <c r="AR313" s="236"/>
      <c r="AS313" s="236"/>
      <c r="AT313" s="236"/>
      <c r="AU313" s="236"/>
      <c r="AV313" s="236"/>
      <c r="AW313" s="236"/>
      <c r="AX313" s="236"/>
      <c r="AY313" s="236"/>
      <c r="AZ313" s="236"/>
      <c r="BA313" s="236"/>
      <c r="BB313" s="236"/>
      <c r="BC313" s="236"/>
      <c r="BD313" s="236"/>
    </row>
    <row r="314" spans="1:56" x14ac:dyDescent="0.25">
      <c r="A314" s="236"/>
      <c r="B314" s="236"/>
      <c r="C314" s="236"/>
      <c r="D314" s="236"/>
      <c r="E314" s="236"/>
      <c r="F314" s="236"/>
      <c r="G314" s="236"/>
      <c r="H314" s="236"/>
      <c r="I314" s="236"/>
      <c r="J314" s="236"/>
      <c r="K314" s="236"/>
      <c r="N314" s="236"/>
      <c r="O314" s="236"/>
      <c r="P314" s="236"/>
      <c r="Q314" s="236"/>
      <c r="R314" s="236"/>
      <c r="S314" s="236"/>
      <c r="T314" s="236"/>
      <c r="U314" s="236"/>
      <c r="V314" s="236"/>
      <c r="W314" s="236"/>
      <c r="X314" s="236"/>
      <c r="Y314" s="236"/>
      <c r="Z314" s="236"/>
      <c r="AA314" s="236"/>
      <c r="AB314" s="236"/>
      <c r="AC314" s="236"/>
      <c r="AD314" s="236"/>
      <c r="AE314" s="236"/>
      <c r="AF314" s="236"/>
      <c r="AG314" s="236"/>
      <c r="AH314" s="236"/>
      <c r="AI314" s="236"/>
      <c r="AJ314" s="236"/>
      <c r="AK314" s="236"/>
      <c r="AL314" s="236"/>
      <c r="AM314" s="236"/>
      <c r="AN314" s="236"/>
      <c r="AO314" s="236"/>
      <c r="AP314" s="236"/>
      <c r="AQ314" s="236"/>
      <c r="AR314" s="236"/>
      <c r="AS314" s="236"/>
      <c r="AT314" s="236"/>
      <c r="AU314" s="236"/>
      <c r="AV314" s="236"/>
      <c r="AW314" s="236"/>
      <c r="AX314" s="236"/>
      <c r="AY314" s="236"/>
      <c r="AZ314" s="236"/>
      <c r="BA314" s="236"/>
      <c r="BB314" s="236"/>
      <c r="BC314" s="236"/>
      <c r="BD314" s="236"/>
    </row>
    <row r="315" spans="1:56" x14ac:dyDescent="0.25">
      <c r="A315" s="236"/>
      <c r="B315" s="236"/>
      <c r="C315" s="236"/>
      <c r="D315" s="236"/>
      <c r="E315" s="236"/>
      <c r="F315" s="236"/>
      <c r="G315" s="236"/>
      <c r="H315" s="236"/>
      <c r="I315" s="236"/>
      <c r="J315" s="236"/>
      <c r="K315" s="236"/>
      <c r="N315" s="236"/>
      <c r="O315" s="236"/>
      <c r="P315" s="236"/>
      <c r="Q315" s="236"/>
      <c r="R315" s="236"/>
      <c r="S315" s="236"/>
      <c r="T315" s="236"/>
      <c r="U315" s="236"/>
      <c r="V315" s="236"/>
      <c r="W315" s="236"/>
      <c r="X315" s="236"/>
      <c r="Y315" s="236"/>
      <c r="Z315" s="236"/>
      <c r="AA315" s="236"/>
      <c r="AB315" s="236"/>
      <c r="AC315" s="236"/>
      <c r="AD315" s="236"/>
      <c r="AE315" s="236"/>
      <c r="AF315" s="236"/>
      <c r="AG315" s="236"/>
      <c r="AH315" s="236"/>
      <c r="AI315" s="236"/>
      <c r="AJ315" s="236"/>
      <c r="AK315" s="236"/>
      <c r="AL315" s="236"/>
      <c r="AM315" s="236"/>
      <c r="AN315" s="236"/>
      <c r="AO315" s="236"/>
      <c r="AP315" s="236"/>
      <c r="AQ315" s="236"/>
      <c r="AR315" s="236"/>
      <c r="AS315" s="236"/>
      <c r="AT315" s="236"/>
      <c r="AU315" s="236"/>
      <c r="AV315" s="236"/>
      <c r="AW315" s="236"/>
      <c r="AX315" s="236"/>
      <c r="AY315" s="236"/>
      <c r="AZ315" s="236"/>
      <c r="BA315" s="236"/>
      <c r="BB315" s="236"/>
      <c r="BC315" s="236"/>
      <c r="BD315" s="236"/>
    </row>
    <row r="316" spans="1:56" x14ac:dyDescent="0.25">
      <c r="A316" s="236"/>
      <c r="B316" s="236"/>
      <c r="C316" s="236"/>
      <c r="D316" s="236"/>
      <c r="E316" s="236"/>
      <c r="F316" s="236"/>
      <c r="G316" s="236"/>
      <c r="H316" s="236"/>
      <c r="I316" s="236"/>
      <c r="J316" s="236"/>
      <c r="K316" s="236"/>
      <c r="N316" s="236"/>
      <c r="O316" s="236"/>
      <c r="P316" s="236"/>
      <c r="Q316" s="236"/>
      <c r="R316" s="236"/>
      <c r="S316" s="236"/>
      <c r="T316" s="236"/>
      <c r="U316" s="236"/>
      <c r="V316" s="236"/>
      <c r="W316" s="236"/>
      <c r="X316" s="236"/>
      <c r="Y316" s="236"/>
      <c r="Z316" s="236"/>
      <c r="AA316" s="236"/>
      <c r="AB316" s="236"/>
      <c r="AC316" s="236"/>
      <c r="AD316" s="236"/>
      <c r="AE316" s="236"/>
      <c r="AF316" s="236"/>
      <c r="AG316" s="236"/>
      <c r="AH316" s="236"/>
      <c r="AI316" s="236"/>
      <c r="AJ316" s="236"/>
      <c r="AK316" s="236"/>
      <c r="AL316" s="236"/>
      <c r="AM316" s="236"/>
      <c r="AN316" s="236"/>
      <c r="AO316" s="236"/>
      <c r="AP316" s="236"/>
      <c r="AQ316" s="236"/>
      <c r="AR316" s="236"/>
      <c r="AS316" s="236"/>
      <c r="AT316" s="236"/>
      <c r="AU316" s="236"/>
      <c r="AV316" s="236"/>
      <c r="AW316" s="236"/>
      <c r="AX316" s="236"/>
      <c r="AY316" s="236"/>
      <c r="AZ316" s="236"/>
      <c r="BA316" s="236"/>
      <c r="BB316" s="236"/>
      <c r="BC316" s="236"/>
      <c r="BD316" s="236"/>
    </row>
    <row r="317" spans="1:56" x14ac:dyDescent="0.25">
      <c r="A317" s="236"/>
      <c r="B317" s="236"/>
      <c r="C317" s="236"/>
      <c r="D317" s="236"/>
      <c r="E317" s="236"/>
      <c r="F317" s="236"/>
      <c r="G317" s="236"/>
      <c r="H317" s="236"/>
      <c r="I317" s="236"/>
      <c r="J317" s="236"/>
      <c r="K317" s="236"/>
      <c r="N317" s="236"/>
      <c r="O317" s="236"/>
      <c r="P317" s="236"/>
      <c r="Q317" s="236"/>
      <c r="R317" s="236"/>
      <c r="S317" s="236"/>
      <c r="T317" s="236"/>
      <c r="U317" s="236"/>
      <c r="V317" s="236"/>
      <c r="W317" s="236"/>
      <c r="X317" s="236"/>
      <c r="Y317" s="236"/>
      <c r="Z317" s="236"/>
      <c r="AA317" s="236"/>
      <c r="AB317" s="236"/>
      <c r="AC317" s="236"/>
      <c r="AD317" s="236"/>
      <c r="AE317" s="236"/>
      <c r="AF317" s="236"/>
      <c r="AG317" s="236"/>
      <c r="AH317" s="236"/>
      <c r="AI317" s="236"/>
      <c r="AJ317" s="236"/>
      <c r="AK317" s="236"/>
      <c r="AL317" s="236"/>
      <c r="AM317" s="236"/>
      <c r="AN317" s="236"/>
      <c r="AO317" s="236"/>
      <c r="AP317" s="236"/>
      <c r="AQ317" s="236"/>
      <c r="AR317" s="236"/>
      <c r="AS317" s="236"/>
      <c r="AT317" s="236"/>
      <c r="AU317" s="236"/>
      <c r="AV317" s="236"/>
      <c r="AW317" s="236"/>
      <c r="AX317" s="236"/>
      <c r="AY317" s="236"/>
      <c r="AZ317" s="236"/>
      <c r="BA317" s="236"/>
      <c r="BB317" s="236"/>
      <c r="BC317" s="236"/>
      <c r="BD317" s="236"/>
    </row>
    <row r="318" spans="1:56" x14ac:dyDescent="0.25">
      <c r="A318" s="236"/>
      <c r="B318" s="236"/>
      <c r="C318" s="236"/>
      <c r="D318" s="236"/>
      <c r="E318" s="236"/>
      <c r="F318" s="236"/>
      <c r="G318" s="236"/>
      <c r="H318" s="236"/>
      <c r="I318" s="236"/>
      <c r="J318" s="236"/>
      <c r="K318" s="236"/>
      <c r="N318" s="236"/>
      <c r="O318" s="236"/>
      <c r="P318" s="236"/>
      <c r="Q318" s="236"/>
      <c r="R318" s="236"/>
      <c r="S318" s="236"/>
      <c r="T318" s="236"/>
      <c r="U318" s="236"/>
      <c r="V318" s="236"/>
      <c r="W318" s="236"/>
      <c r="X318" s="236"/>
      <c r="Y318" s="236"/>
      <c r="Z318" s="236"/>
      <c r="AA318" s="236"/>
      <c r="AB318" s="236"/>
      <c r="AC318" s="236"/>
      <c r="AD318" s="236"/>
      <c r="AE318" s="236"/>
      <c r="AF318" s="236"/>
      <c r="AG318" s="236"/>
      <c r="AH318" s="236"/>
      <c r="AI318" s="236"/>
      <c r="AJ318" s="236"/>
      <c r="AK318" s="236"/>
      <c r="AL318" s="236"/>
      <c r="AM318" s="236"/>
      <c r="AN318" s="236"/>
      <c r="AO318" s="236"/>
      <c r="AP318" s="236"/>
      <c r="AQ318" s="236"/>
      <c r="AR318" s="236"/>
      <c r="AS318" s="236"/>
      <c r="AT318" s="236"/>
      <c r="AU318" s="236"/>
      <c r="AV318" s="236"/>
      <c r="AW318" s="236"/>
      <c r="AX318" s="236"/>
      <c r="AY318" s="236"/>
      <c r="AZ318" s="236"/>
      <c r="BA318" s="236"/>
      <c r="BB318" s="236"/>
      <c r="BC318" s="236"/>
      <c r="BD318" s="236"/>
    </row>
    <row r="319" spans="1:56" x14ac:dyDescent="0.25">
      <c r="E319" s="236"/>
      <c r="F319" s="236"/>
      <c r="G319" s="236"/>
      <c r="H319" s="236"/>
      <c r="I319" s="236"/>
      <c r="J319" s="236"/>
      <c r="K319" s="236"/>
      <c r="N319" s="236"/>
      <c r="O319" s="236"/>
      <c r="P319" s="236"/>
      <c r="T319" s="236"/>
      <c r="U319" s="236"/>
      <c r="V319" s="236"/>
      <c r="W319" s="236"/>
    </row>
    <row r="320" spans="1:56" x14ac:dyDescent="0.25">
      <c r="E320" s="236"/>
      <c r="F320" s="236"/>
      <c r="G320" s="236"/>
      <c r="H320" s="236"/>
      <c r="I320" s="236"/>
      <c r="J320" s="236"/>
      <c r="K320" s="236"/>
      <c r="N320" s="236"/>
      <c r="O320" s="236"/>
      <c r="P320" s="236"/>
      <c r="T320" s="236"/>
      <c r="U320" s="236"/>
      <c r="V320" s="236"/>
      <c r="W320" s="236"/>
    </row>
    <row r="321" spans="5:7" x14ac:dyDescent="0.25">
      <c r="E321" s="236"/>
      <c r="F321" s="236"/>
      <c r="G321" s="236"/>
    </row>
    <row r="322" spans="5:7" x14ac:dyDescent="0.25">
      <c r="E322" s="236"/>
      <c r="F322" s="236"/>
      <c r="G322" s="236"/>
    </row>
  </sheetData>
  <sheetProtection algorithmName="SHA-512" hashValue="DDnQEiqM9QdptozbQruHKGjSlG9cSTVYBXqUox6fCR5SauU3BUxtg6eOwfJNBExVIMQgExWCd9AVPDa+DIBi/g==" saltValue="rPo/C1WDXysy7pX9oK3QoA==" spinCount="100000" sheet="1" objects="1" scenarios="1" selectLockedCells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2"/>
  <sheetViews>
    <sheetView workbookViewId="0">
      <selection activeCell="C7" sqref="C7:E7"/>
    </sheetView>
  </sheetViews>
  <sheetFormatPr defaultRowHeight="15" x14ac:dyDescent="0.25"/>
  <cols>
    <col min="2" max="2" width="51.7109375" customWidth="1"/>
    <col min="3" max="5" width="29" customWidth="1"/>
  </cols>
  <sheetData>
    <row r="1" spans="1:7" ht="23.25" x14ac:dyDescent="0.35">
      <c r="A1" s="33" t="s">
        <v>150</v>
      </c>
    </row>
    <row r="2" spans="1:7" ht="15.75" thickBot="1" x14ac:dyDescent="0.3"/>
    <row r="3" spans="1:7" ht="30.75" customHeight="1" x14ac:dyDescent="0.25">
      <c r="B3" s="38" t="s">
        <v>48</v>
      </c>
      <c r="C3" s="39" t="s">
        <v>4</v>
      </c>
      <c r="D3" s="40" t="s">
        <v>44</v>
      </c>
      <c r="E3" s="41" t="s">
        <v>6</v>
      </c>
    </row>
    <row r="4" spans="1:7" ht="23.25" customHeight="1" x14ac:dyDescent="0.25">
      <c r="B4" s="50" t="s">
        <v>7</v>
      </c>
      <c r="C4" s="46">
        <f>RSEE_razredi!I6</f>
        <v>102</v>
      </c>
      <c r="D4" s="325" t="s">
        <v>146</v>
      </c>
      <c r="E4" s="326"/>
    </row>
    <row r="5" spans="1:7" ht="23.25" customHeight="1" x14ac:dyDescent="0.25">
      <c r="B5" s="50" t="s">
        <v>8</v>
      </c>
      <c r="C5" s="46">
        <f>RSEE_razredi!I7</f>
        <v>110</v>
      </c>
      <c r="D5" s="46">
        <f>RSEE_razredi!J7</f>
        <v>77.313541666666666</v>
      </c>
      <c r="E5" s="47">
        <f>RSEE_razredi!K7</f>
        <v>67.53</v>
      </c>
    </row>
    <row r="6" spans="1:7" ht="23.25" customHeight="1" x14ac:dyDescent="0.25">
      <c r="B6" s="50" t="s">
        <v>9</v>
      </c>
      <c r="C6" s="46">
        <f>RSEE_razredi!I8</f>
        <v>88</v>
      </c>
      <c r="D6" s="325" t="s">
        <v>152</v>
      </c>
      <c r="E6" s="326"/>
      <c r="G6" t="s">
        <v>151</v>
      </c>
    </row>
    <row r="7" spans="1:7" ht="23.25" customHeight="1" x14ac:dyDescent="0.25">
      <c r="B7" s="50" t="s">
        <v>10</v>
      </c>
      <c r="C7" s="327">
        <f>RSEE_razredi!I9</f>
        <v>63.48</v>
      </c>
      <c r="D7" s="327"/>
      <c r="E7" s="328"/>
    </row>
    <row r="8" spans="1:7" ht="23.25" customHeight="1" x14ac:dyDescent="0.25">
      <c r="B8" s="50" t="s">
        <v>11</v>
      </c>
      <c r="C8" s="327">
        <f>RSEE_razredi!I10</f>
        <v>154.25</v>
      </c>
      <c r="D8" s="327"/>
      <c r="E8" s="328"/>
    </row>
    <row r="9" spans="1:7" ht="23.25" customHeight="1" x14ac:dyDescent="0.25">
      <c r="B9" s="50" t="s">
        <v>12</v>
      </c>
      <c r="C9" s="46">
        <f>RSEE_razredi!I11</f>
        <v>170.08200000000002</v>
      </c>
      <c r="D9" s="46">
        <f>RSEE_razredi!J11</f>
        <v>155.6181</v>
      </c>
      <c r="E9" s="47">
        <f>RSEE_razredi!K11</f>
        <v>152.35079999999999</v>
      </c>
    </row>
    <row r="10" spans="1:7" ht="23.25" customHeight="1" x14ac:dyDescent="0.25">
      <c r="B10" s="50" t="s">
        <v>13</v>
      </c>
      <c r="C10" s="327">
        <f>RSEE_razredi!I12</f>
        <v>54.73</v>
      </c>
      <c r="D10" s="327"/>
      <c r="E10" s="328"/>
    </row>
    <row r="11" spans="1:7" ht="23.25" customHeight="1" x14ac:dyDescent="0.25">
      <c r="B11" s="50" t="s">
        <v>14</v>
      </c>
      <c r="C11" s="46">
        <f>RSEE_razredi!I13</f>
        <v>197.85999999999999</v>
      </c>
      <c r="D11" s="46">
        <f>RSEE_razredi!J13</f>
        <v>111.05000000000001</v>
      </c>
      <c r="E11" s="47">
        <f>RSEE_razredi!K13</f>
        <v>91.3</v>
      </c>
    </row>
    <row r="12" spans="1:7" ht="23.25" customHeight="1" x14ac:dyDescent="0.25">
      <c r="B12" s="50" t="s">
        <v>15</v>
      </c>
      <c r="C12" s="327">
        <f>RSEE_razredi!I14</f>
        <v>105.07</v>
      </c>
      <c r="D12" s="327"/>
      <c r="E12" s="47">
        <f>RSEE_razredi!K14</f>
        <v>80.430000000000007</v>
      </c>
    </row>
    <row r="13" spans="1:7" ht="23.25" customHeight="1" x14ac:dyDescent="0.25">
      <c r="B13" s="50" t="s">
        <v>16</v>
      </c>
      <c r="C13" s="46">
        <f>RSEE_razredi!I15</f>
        <v>70.319999999999993</v>
      </c>
      <c r="D13" s="46">
        <f>RSEE_razredi!J15</f>
        <v>60.77</v>
      </c>
      <c r="E13" s="47">
        <f>RSEE_razredi!K15</f>
        <v>53.7</v>
      </c>
    </row>
    <row r="14" spans="1:7" ht="23.25" customHeight="1" x14ac:dyDescent="0.25">
      <c r="B14" s="51" t="s">
        <v>17</v>
      </c>
      <c r="C14" s="46">
        <f>RSEE_razredi!I16</f>
        <v>69.930000000000007</v>
      </c>
      <c r="D14" s="46">
        <f>RSEE_razredi!J16</f>
        <v>53.7</v>
      </c>
      <c r="E14" s="47">
        <f>RSEE_razredi!K16</f>
        <v>49.2</v>
      </c>
    </row>
    <row r="15" spans="1:7" ht="23.25" customHeight="1" thickBot="1" x14ac:dyDescent="0.3">
      <c r="B15" s="52" t="s">
        <v>18</v>
      </c>
      <c r="C15" s="48">
        <f>RSEE_razredi!I17</f>
        <v>0</v>
      </c>
      <c r="D15" s="48">
        <f>RSEE_razredi!J17</f>
        <v>62.59</v>
      </c>
      <c r="E15" s="49">
        <f>RSEE_razredi!K17</f>
        <v>60.09</v>
      </c>
    </row>
    <row r="16" spans="1:7" ht="15.75" thickBot="1" x14ac:dyDescent="0.3">
      <c r="B16" s="236"/>
      <c r="C16" s="237"/>
      <c r="D16" s="236"/>
      <c r="E16" s="236"/>
    </row>
    <row r="17" spans="2:5" ht="30.75" customHeight="1" thickBot="1" x14ac:dyDescent="0.3">
      <c r="B17" s="42" t="s">
        <v>49</v>
      </c>
      <c r="C17" s="43" t="s">
        <v>45</v>
      </c>
      <c r="D17" s="44" t="s">
        <v>53</v>
      </c>
      <c r="E17" s="45" t="s">
        <v>137</v>
      </c>
    </row>
    <row r="18" spans="2:5" ht="22.5" customHeight="1" x14ac:dyDescent="0.25">
      <c r="B18" s="319" t="s">
        <v>50</v>
      </c>
      <c r="C18" s="238" t="s">
        <v>46</v>
      </c>
      <c r="D18" s="239">
        <f>RSEE_razredi!C21</f>
        <v>96.72</v>
      </c>
      <c r="E18" s="250" t="s">
        <v>147</v>
      </c>
    </row>
    <row r="19" spans="2:5" ht="22.5" customHeight="1" x14ac:dyDescent="0.25">
      <c r="B19" s="320"/>
      <c r="C19" s="240" t="s">
        <v>47</v>
      </c>
      <c r="D19" s="241">
        <f>RSEE_razredi!C22</f>
        <v>70.069999999999993</v>
      </c>
      <c r="E19" s="251" t="s">
        <v>149</v>
      </c>
    </row>
    <row r="20" spans="2:5" ht="22.5" customHeight="1" thickBot="1" x14ac:dyDescent="0.3">
      <c r="B20" s="242" t="s">
        <v>51</v>
      </c>
      <c r="C20" s="243"/>
      <c r="D20" s="244">
        <f>RSEE_razredi!G21</f>
        <v>70.680000000000007</v>
      </c>
      <c r="E20" s="252" t="s">
        <v>148</v>
      </c>
    </row>
    <row r="21" spans="2:5" ht="22.5" customHeight="1" x14ac:dyDescent="0.25">
      <c r="B21" s="321" t="s">
        <v>52</v>
      </c>
      <c r="C21" s="245" t="s">
        <v>46</v>
      </c>
      <c r="D21" s="246">
        <f>RSEE_razredi!K21</f>
        <v>167.4</v>
      </c>
      <c r="E21" s="323" t="s">
        <v>54</v>
      </c>
    </row>
    <row r="22" spans="2:5" ht="22.5" customHeight="1" thickBot="1" x14ac:dyDescent="0.3">
      <c r="B22" s="322"/>
      <c r="C22" s="247" t="s">
        <v>47</v>
      </c>
      <c r="D22" s="244">
        <f>RSEE_razredi!K22</f>
        <v>140.75</v>
      </c>
      <c r="E22" s="324"/>
    </row>
  </sheetData>
  <mergeCells count="9">
    <mergeCell ref="B18:B19"/>
    <mergeCell ref="B21:B22"/>
    <mergeCell ref="E21:E22"/>
    <mergeCell ref="D4:E4"/>
    <mergeCell ref="C7:E7"/>
    <mergeCell ref="C8:E8"/>
    <mergeCell ref="C10:E10"/>
    <mergeCell ref="C12:D12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K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ColWidth="9.140625" defaultRowHeight="15" x14ac:dyDescent="0.25"/>
  <cols>
    <col min="1" max="1" width="49.140625" style="56" customWidth="1"/>
    <col min="2" max="2" width="10.42578125" style="56" customWidth="1"/>
    <col min="3" max="3" width="13.42578125" style="56" customWidth="1"/>
    <col min="4" max="4" width="12.140625" style="56" customWidth="1"/>
    <col min="5" max="5" width="10.140625" style="56" customWidth="1"/>
    <col min="6" max="6" width="11.140625" style="56" customWidth="1"/>
    <col min="7" max="7" width="9.140625" style="56"/>
    <col min="8" max="8" width="10" style="56" customWidth="1"/>
    <col min="9" max="12" width="7.5703125" style="56" customWidth="1"/>
    <col min="13" max="13" width="11.42578125" style="56" customWidth="1"/>
    <col min="14" max="14" width="10.7109375" style="56" customWidth="1"/>
    <col min="15" max="16" width="10.140625" style="56" customWidth="1"/>
    <col min="17" max="17" width="10.5703125" style="56" customWidth="1"/>
    <col min="19" max="25" width="7.5703125" customWidth="1"/>
    <col min="64" max="16384" width="9.140625" style="56"/>
  </cols>
  <sheetData>
    <row r="1" spans="1:63" ht="23.25" x14ac:dyDescent="0.35">
      <c r="A1" s="55" t="s">
        <v>140</v>
      </c>
      <c r="C1" s="57" t="s">
        <v>55</v>
      </c>
      <c r="D1" s="58">
        <v>2016</v>
      </c>
      <c r="O1" s="59" t="s">
        <v>43</v>
      </c>
      <c r="P1" s="60">
        <v>36.89</v>
      </c>
      <c r="Q1" s="61" t="s">
        <v>34</v>
      </c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</row>
    <row r="2" spans="1:63" x14ac:dyDescent="0.25">
      <c r="C2"/>
      <c r="D2"/>
      <c r="E2"/>
      <c r="F2"/>
      <c r="G2"/>
      <c r="H2"/>
      <c r="M2" s="35"/>
      <c r="N2" s="35"/>
      <c r="O2" s="62" t="s">
        <v>56</v>
      </c>
      <c r="P2" s="63">
        <v>0.19139999999999999</v>
      </c>
      <c r="Q2" s="64" t="s">
        <v>115</v>
      </c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</row>
    <row r="3" spans="1:63" ht="15.75" thickBot="1" x14ac:dyDescent="0.3"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</row>
    <row r="4" spans="1:63" ht="51.75" thickBot="1" x14ac:dyDescent="0.3">
      <c r="A4" s="65"/>
      <c r="B4" s="66" t="s">
        <v>57</v>
      </c>
      <c r="C4" s="186" t="s">
        <v>121</v>
      </c>
      <c r="D4" s="186" t="s">
        <v>122</v>
      </c>
      <c r="E4" s="105" t="s">
        <v>123</v>
      </c>
      <c r="F4" s="106" t="s">
        <v>124</v>
      </c>
      <c r="G4" s="107" t="s">
        <v>125</v>
      </c>
      <c r="H4" s="108" t="s">
        <v>116</v>
      </c>
      <c r="I4" s="109" t="s">
        <v>119</v>
      </c>
      <c r="J4" s="187" t="s">
        <v>117</v>
      </c>
      <c r="K4" s="188" t="s">
        <v>118</v>
      </c>
      <c r="L4" s="111" t="s">
        <v>58</v>
      </c>
      <c r="M4" s="110" t="s">
        <v>59</v>
      </c>
      <c r="N4" s="114" t="s">
        <v>120</v>
      </c>
      <c r="O4" s="185" t="s">
        <v>60</v>
      </c>
      <c r="P4" s="112" t="s">
        <v>61</v>
      </c>
      <c r="Q4" s="113" t="s">
        <v>62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</row>
    <row r="5" spans="1:63" x14ac:dyDescent="0.25">
      <c r="A5" s="67" t="s">
        <v>7</v>
      </c>
      <c r="B5" s="68" t="s">
        <v>63</v>
      </c>
      <c r="C5" s="115">
        <v>112.02</v>
      </c>
      <c r="D5" s="116"/>
      <c r="E5" s="117">
        <v>112.02</v>
      </c>
      <c r="F5" s="118">
        <v>112.02</v>
      </c>
      <c r="G5" s="119">
        <v>75.13</v>
      </c>
      <c r="H5" s="69">
        <v>4000</v>
      </c>
      <c r="I5" s="120">
        <v>0.05</v>
      </c>
      <c r="J5" s="121"/>
      <c r="K5" s="122"/>
      <c r="L5" s="123"/>
      <c r="M5" s="124">
        <v>3100</v>
      </c>
      <c r="N5" s="86">
        <v>8.9999999999999993E-3</v>
      </c>
      <c r="O5" s="86">
        <v>1.4999999999999999E-2</v>
      </c>
      <c r="P5" s="86">
        <v>4.5161290322580649E-3</v>
      </c>
      <c r="Q5" s="125">
        <v>0.03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</row>
    <row r="6" spans="1:63" x14ac:dyDescent="0.25">
      <c r="A6" s="70"/>
      <c r="B6" s="71" t="s">
        <v>64</v>
      </c>
      <c r="C6" s="115">
        <v>88.44</v>
      </c>
      <c r="D6" s="126"/>
      <c r="E6" s="127">
        <v>88.44</v>
      </c>
      <c r="F6" s="128">
        <v>88.44</v>
      </c>
      <c r="G6" s="119">
        <v>51.55</v>
      </c>
      <c r="H6" s="69">
        <v>4000</v>
      </c>
      <c r="I6" s="120">
        <v>0.5</v>
      </c>
      <c r="J6" s="121"/>
      <c r="K6" s="122"/>
      <c r="L6" s="123"/>
      <c r="M6" s="124">
        <v>2250</v>
      </c>
      <c r="N6" s="86">
        <v>1.4999999999999999E-2</v>
      </c>
      <c r="O6" s="86">
        <v>1.7000000000000001E-2</v>
      </c>
      <c r="P6" s="86">
        <v>5.1555555555555556E-3</v>
      </c>
      <c r="Q6" s="129">
        <v>0.4</v>
      </c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</row>
    <row r="7" spans="1:63" x14ac:dyDescent="0.25">
      <c r="A7" s="70"/>
      <c r="B7" s="71" t="s">
        <v>65</v>
      </c>
      <c r="C7" s="115">
        <v>78.19</v>
      </c>
      <c r="D7" s="126"/>
      <c r="E7" s="127">
        <v>78.19</v>
      </c>
      <c r="F7" s="128">
        <v>78.19</v>
      </c>
      <c r="G7" s="119">
        <v>41.3</v>
      </c>
      <c r="H7" s="69">
        <v>4500</v>
      </c>
      <c r="I7" s="120">
        <v>2</v>
      </c>
      <c r="J7" s="121"/>
      <c r="K7" s="122"/>
      <c r="L7" s="123"/>
      <c r="M7" s="124">
        <v>2200</v>
      </c>
      <c r="N7" s="86">
        <v>1.4999999999999999E-2</v>
      </c>
      <c r="O7" s="86">
        <v>1.7999999999999999E-2</v>
      </c>
      <c r="P7" s="86">
        <v>5.5227272727272729E-3</v>
      </c>
      <c r="Q7" s="129">
        <v>1.8</v>
      </c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</row>
    <row r="8" spans="1:63" x14ac:dyDescent="0.25">
      <c r="A8" s="72" t="s">
        <v>8</v>
      </c>
      <c r="B8" s="71" t="s">
        <v>66</v>
      </c>
      <c r="C8" s="115">
        <v>122.54</v>
      </c>
      <c r="D8" s="126"/>
      <c r="E8" s="127">
        <v>122.54</v>
      </c>
      <c r="F8" s="128">
        <v>122.54</v>
      </c>
      <c r="G8" s="119">
        <v>85.65</v>
      </c>
      <c r="H8" s="69">
        <v>2100</v>
      </c>
      <c r="I8" s="120">
        <v>0.03</v>
      </c>
      <c r="J8" s="121"/>
      <c r="K8" s="122"/>
      <c r="L8" s="123"/>
      <c r="M8" s="124">
        <v>1800</v>
      </c>
      <c r="N8" s="86">
        <v>8.9999999999999993E-3</v>
      </c>
      <c r="O8" s="86">
        <v>1.2999999999999999E-2</v>
      </c>
      <c r="P8" s="86">
        <v>7.0000000000000001E-3</v>
      </c>
      <c r="Q8" s="129">
        <v>6.0000000000000001E-3</v>
      </c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</row>
    <row r="9" spans="1:63" x14ac:dyDescent="0.25">
      <c r="A9" s="70"/>
      <c r="B9" s="71" t="s">
        <v>67</v>
      </c>
      <c r="C9" s="115">
        <v>102.51</v>
      </c>
      <c r="D9" s="126"/>
      <c r="E9" s="127">
        <v>102.51</v>
      </c>
      <c r="F9" s="128">
        <v>102.51</v>
      </c>
      <c r="G9" s="119">
        <v>65.62</v>
      </c>
      <c r="H9" s="69">
        <v>2100</v>
      </c>
      <c r="I9" s="120">
        <v>0.1</v>
      </c>
      <c r="J9" s="121"/>
      <c r="K9" s="122"/>
      <c r="L9" s="123"/>
      <c r="M9" s="124">
        <v>1500</v>
      </c>
      <c r="N9" s="86">
        <v>8.9999999999999993E-3</v>
      </c>
      <c r="O9" s="86">
        <v>1.2999999999999999E-2</v>
      </c>
      <c r="P9" s="86">
        <v>7.0000000000000001E-3</v>
      </c>
      <c r="Q9" s="129">
        <v>2.0000000000000004E-2</v>
      </c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</row>
    <row r="10" spans="1:63" x14ac:dyDescent="0.25">
      <c r="A10" s="70"/>
      <c r="B10" s="71" t="s">
        <v>68</v>
      </c>
      <c r="C10" s="115">
        <v>88.45</v>
      </c>
      <c r="D10" s="126"/>
      <c r="E10" s="127">
        <v>88.45</v>
      </c>
      <c r="F10" s="128">
        <v>88.45</v>
      </c>
      <c r="G10" s="119">
        <v>51.56</v>
      </c>
      <c r="H10" s="69">
        <v>1800</v>
      </c>
      <c r="I10" s="120">
        <v>2.2999999999999998</v>
      </c>
      <c r="J10" s="121"/>
      <c r="K10" s="122"/>
      <c r="L10" s="123"/>
      <c r="M10" s="124">
        <v>1100</v>
      </c>
      <c r="N10" s="86">
        <v>8.9999999999999993E-3</v>
      </c>
      <c r="O10" s="86">
        <v>1.2999999999999999E-2</v>
      </c>
      <c r="P10" s="86">
        <v>7.0000000000000001E-3</v>
      </c>
      <c r="Q10" s="129">
        <v>0.45999999999999996</v>
      </c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</row>
    <row r="11" spans="1:63" x14ac:dyDescent="0.25">
      <c r="A11" s="72" t="s">
        <v>9</v>
      </c>
      <c r="B11" s="73" t="s">
        <v>69</v>
      </c>
      <c r="C11" s="115">
        <v>121.86</v>
      </c>
      <c r="D11" s="126"/>
      <c r="E11" s="130">
        <v>121.86</v>
      </c>
      <c r="F11" s="118">
        <v>121.86</v>
      </c>
      <c r="G11" s="119">
        <v>84.97</v>
      </c>
      <c r="H11" s="69">
        <v>1050</v>
      </c>
      <c r="I11" s="120">
        <v>1.0999999999999999E-2</v>
      </c>
      <c r="J11" s="121"/>
      <c r="K11" s="122"/>
      <c r="L11" s="123"/>
      <c r="M11" s="124">
        <v>1000</v>
      </c>
      <c r="N11" s="86">
        <v>1E-3</v>
      </c>
      <c r="O11" s="86">
        <v>4.0000000000000001E-3</v>
      </c>
      <c r="P11" s="86">
        <v>4.0000000000000002E-4</v>
      </c>
      <c r="Q11" s="129">
        <v>5.0000000000000001E-3</v>
      </c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</row>
    <row r="12" spans="1:63" x14ac:dyDescent="0.25">
      <c r="A12" s="70"/>
      <c r="B12" s="73" t="s">
        <v>70</v>
      </c>
      <c r="C12" s="115">
        <v>89.54</v>
      </c>
      <c r="D12" s="126"/>
      <c r="E12" s="130">
        <v>89.54</v>
      </c>
      <c r="F12" s="118">
        <v>89.54</v>
      </c>
      <c r="G12" s="119">
        <v>52.65</v>
      </c>
      <c r="H12" s="69">
        <v>1050</v>
      </c>
      <c r="I12" s="120">
        <v>0.5</v>
      </c>
      <c r="J12" s="121"/>
      <c r="K12" s="122"/>
      <c r="L12" s="123"/>
      <c r="M12" s="124">
        <v>755</v>
      </c>
      <c r="N12" s="86">
        <v>1E-3</v>
      </c>
      <c r="O12" s="86">
        <v>4.0000000000000001E-3</v>
      </c>
      <c r="P12" s="86">
        <v>4.0000000000000002E-4</v>
      </c>
      <c r="Q12" s="129">
        <v>0.12</v>
      </c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</row>
    <row r="13" spans="1:63" x14ac:dyDescent="0.25">
      <c r="A13" s="70"/>
      <c r="B13" s="73" t="s">
        <v>71</v>
      </c>
      <c r="C13" s="115">
        <v>72.41</v>
      </c>
      <c r="D13" s="126"/>
      <c r="E13" s="130">
        <v>72.41</v>
      </c>
      <c r="F13" s="118">
        <v>72.41</v>
      </c>
      <c r="G13" s="119">
        <v>35.520000000000003</v>
      </c>
      <c r="H13" s="69">
        <v>1050</v>
      </c>
      <c r="I13" s="120">
        <v>2</v>
      </c>
      <c r="J13" s="121"/>
      <c r="K13" s="122"/>
      <c r="L13" s="123"/>
      <c r="M13" s="124">
        <v>620</v>
      </c>
      <c r="N13" s="86">
        <v>1E-3</v>
      </c>
      <c r="O13" s="86">
        <v>4.0000000000000001E-3</v>
      </c>
      <c r="P13" s="86">
        <v>4.0000000000000002E-4</v>
      </c>
      <c r="Q13" s="129">
        <v>0.3</v>
      </c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</row>
    <row r="14" spans="1:63" x14ac:dyDescent="0.25">
      <c r="A14" s="72" t="s">
        <v>10</v>
      </c>
      <c r="B14" s="73" t="s">
        <v>72</v>
      </c>
      <c r="C14" s="115">
        <v>72.41</v>
      </c>
      <c r="D14" s="126"/>
      <c r="E14" s="127">
        <v>72.41</v>
      </c>
      <c r="F14" s="128">
        <v>72.41</v>
      </c>
      <c r="G14" s="119">
        <v>35.520000000000003</v>
      </c>
      <c r="H14" s="69">
        <v>1050</v>
      </c>
      <c r="I14" s="120">
        <v>0.05</v>
      </c>
      <c r="J14" s="121"/>
      <c r="K14" s="122"/>
      <c r="L14" s="123"/>
      <c r="M14" s="124">
        <v>620</v>
      </c>
      <c r="N14" s="86">
        <v>1E-3</v>
      </c>
      <c r="O14" s="86">
        <v>4.0000000000000001E-3</v>
      </c>
      <c r="P14" s="86">
        <v>4.0000000000000002E-4</v>
      </c>
      <c r="Q14" s="129">
        <v>0.3</v>
      </c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</row>
    <row r="15" spans="1:63" x14ac:dyDescent="0.25">
      <c r="A15" s="70"/>
      <c r="B15" s="73" t="s">
        <v>73</v>
      </c>
      <c r="C15" s="115">
        <v>72.41</v>
      </c>
      <c r="D15" s="126"/>
      <c r="E15" s="127">
        <v>72.41</v>
      </c>
      <c r="F15" s="128">
        <v>72.41</v>
      </c>
      <c r="G15" s="119">
        <v>35.520000000000003</v>
      </c>
      <c r="H15" s="69">
        <v>1050</v>
      </c>
      <c r="I15" s="120">
        <v>0.5</v>
      </c>
      <c r="J15" s="121"/>
      <c r="K15" s="122"/>
      <c r="L15" s="123"/>
      <c r="M15" s="124">
        <v>620</v>
      </c>
      <c r="N15" s="86">
        <v>1E-3</v>
      </c>
      <c r="O15" s="86">
        <v>4.0000000000000001E-3</v>
      </c>
      <c r="P15" s="86">
        <v>4.0000000000000002E-4</v>
      </c>
      <c r="Q15" s="129">
        <v>0.3</v>
      </c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</row>
    <row r="16" spans="1:63" x14ac:dyDescent="0.25">
      <c r="A16" s="70"/>
      <c r="B16" s="73" t="s">
        <v>74</v>
      </c>
      <c r="C16" s="115">
        <v>72.41</v>
      </c>
      <c r="D16" s="126"/>
      <c r="E16" s="127">
        <v>72.41</v>
      </c>
      <c r="F16" s="128">
        <v>72.41</v>
      </c>
      <c r="G16" s="119">
        <v>35.520000000000003</v>
      </c>
      <c r="H16" s="69">
        <v>1050</v>
      </c>
      <c r="I16" s="120">
        <v>2</v>
      </c>
      <c r="J16" s="121"/>
      <c r="K16" s="122"/>
      <c r="L16" s="123"/>
      <c r="M16" s="124">
        <v>620</v>
      </c>
      <c r="N16" s="86">
        <v>1E-3</v>
      </c>
      <c r="O16" s="86">
        <v>4.0000000000000001E-3</v>
      </c>
      <c r="P16" s="86">
        <v>4.0000000000000002E-4</v>
      </c>
      <c r="Q16" s="129">
        <v>0.3</v>
      </c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</row>
    <row r="17" spans="1:63" x14ac:dyDescent="0.25">
      <c r="A17" s="72" t="s">
        <v>11</v>
      </c>
      <c r="B17" s="71" t="s">
        <v>75</v>
      </c>
      <c r="C17" s="115">
        <v>154.25</v>
      </c>
      <c r="D17" s="126"/>
      <c r="E17" s="127">
        <v>154.25</v>
      </c>
      <c r="F17" s="128">
        <v>154.25</v>
      </c>
      <c r="G17" s="119">
        <v>117.36</v>
      </c>
      <c r="H17" s="69">
        <v>6000</v>
      </c>
      <c r="I17" s="120">
        <v>5</v>
      </c>
      <c r="J17" s="121"/>
      <c r="K17" s="122"/>
      <c r="L17" s="123"/>
      <c r="M17" s="124">
        <v>4600</v>
      </c>
      <c r="N17" s="86">
        <v>0.02</v>
      </c>
      <c r="O17" s="86">
        <v>1.2E-2</v>
      </c>
      <c r="P17" s="86">
        <v>7.0000000000000001E-3</v>
      </c>
      <c r="Q17" s="129">
        <v>18</v>
      </c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</row>
    <row r="18" spans="1:63" x14ac:dyDescent="0.25">
      <c r="A18" s="72"/>
      <c r="B18" s="71" t="s">
        <v>76</v>
      </c>
      <c r="C18" s="115">
        <v>154.25</v>
      </c>
      <c r="D18" s="126"/>
      <c r="E18" s="127">
        <v>154.25</v>
      </c>
      <c r="F18" s="128">
        <v>154.25</v>
      </c>
      <c r="G18" s="119">
        <v>117.36</v>
      </c>
      <c r="H18" s="69">
        <v>6000</v>
      </c>
      <c r="I18" s="120">
        <v>5</v>
      </c>
      <c r="J18" s="121"/>
      <c r="K18" s="122"/>
      <c r="L18" s="123"/>
      <c r="M18" s="124">
        <v>4600</v>
      </c>
      <c r="N18" s="86">
        <v>0.02</v>
      </c>
      <c r="O18" s="86">
        <v>1.2E-2</v>
      </c>
      <c r="P18" s="86">
        <v>7.0000000000000001E-3</v>
      </c>
      <c r="Q18" s="129">
        <v>18</v>
      </c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</row>
    <row r="19" spans="1:63" x14ac:dyDescent="0.25">
      <c r="A19" s="72"/>
      <c r="B19" s="71" t="s">
        <v>77</v>
      </c>
      <c r="C19" s="115">
        <v>154.25</v>
      </c>
      <c r="D19" s="126"/>
      <c r="E19" s="127">
        <v>154.25</v>
      </c>
      <c r="F19" s="128">
        <v>154.25</v>
      </c>
      <c r="G19" s="119">
        <v>117.36</v>
      </c>
      <c r="H19" s="69">
        <v>6000</v>
      </c>
      <c r="I19" s="120">
        <v>5</v>
      </c>
      <c r="J19" s="121"/>
      <c r="K19" s="122"/>
      <c r="L19" s="123"/>
      <c r="M19" s="124">
        <v>4600</v>
      </c>
      <c r="N19" s="86">
        <v>0.02</v>
      </c>
      <c r="O19" s="86">
        <v>1.2E-2</v>
      </c>
      <c r="P19" s="86">
        <v>7.0000000000000001E-3</v>
      </c>
      <c r="Q19" s="129">
        <v>18</v>
      </c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</row>
    <row r="20" spans="1:63" x14ac:dyDescent="0.25">
      <c r="A20" s="72" t="s">
        <v>12</v>
      </c>
      <c r="B20" s="71" t="s">
        <v>78</v>
      </c>
      <c r="C20" s="115">
        <v>104.42</v>
      </c>
      <c r="D20" s="115">
        <v>74.52</v>
      </c>
      <c r="E20" s="127">
        <v>180.72</v>
      </c>
      <c r="F20" s="128">
        <v>178.94</v>
      </c>
      <c r="G20" s="119">
        <v>143.83000000000001</v>
      </c>
      <c r="H20" s="69">
        <v>7500</v>
      </c>
      <c r="I20" s="120">
        <v>4.4999999999999998E-2</v>
      </c>
      <c r="J20" s="131">
        <v>0.22800000000000001</v>
      </c>
      <c r="K20" s="132">
        <v>0.56300000000000006</v>
      </c>
      <c r="L20" s="133">
        <v>0.66074600355239776</v>
      </c>
      <c r="M20" s="124">
        <v>4450</v>
      </c>
      <c r="N20" s="86">
        <v>0.02</v>
      </c>
      <c r="O20" s="86">
        <v>1.2E-2</v>
      </c>
      <c r="P20" s="86">
        <v>8.0000000000000002E-3</v>
      </c>
      <c r="Q20" s="129">
        <v>0.1</v>
      </c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</row>
    <row r="21" spans="1:63" x14ac:dyDescent="0.25">
      <c r="A21" s="72"/>
      <c r="B21" s="71" t="s">
        <v>79</v>
      </c>
      <c r="C21" s="115">
        <v>113.13</v>
      </c>
      <c r="D21" s="115">
        <v>67.59</v>
      </c>
      <c r="E21" s="127">
        <v>180.72</v>
      </c>
      <c r="F21" s="128">
        <v>180.72</v>
      </c>
      <c r="G21" s="119">
        <v>143.83000000000001</v>
      </c>
      <c r="H21" s="69">
        <v>7500</v>
      </c>
      <c r="I21" s="120">
        <v>0.6</v>
      </c>
      <c r="J21" s="131">
        <v>0.27500000000000002</v>
      </c>
      <c r="K21" s="132">
        <v>0.36199999999999999</v>
      </c>
      <c r="L21" s="133">
        <v>1</v>
      </c>
      <c r="M21" s="124">
        <v>5000</v>
      </c>
      <c r="N21" s="86">
        <v>0.02</v>
      </c>
      <c r="O21" s="86">
        <v>1.2E-2</v>
      </c>
      <c r="P21" s="86">
        <v>8.0000000000000002E-3</v>
      </c>
      <c r="Q21" s="129">
        <v>1</v>
      </c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</row>
    <row r="22" spans="1:63" x14ac:dyDescent="0.25">
      <c r="A22" s="72"/>
      <c r="B22" s="71" t="s">
        <v>80</v>
      </c>
      <c r="C22" s="115">
        <v>69.510000000000005</v>
      </c>
      <c r="D22" s="115">
        <v>88.74</v>
      </c>
      <c r="E22" s="130">
        <v>158.25</v>
      </c>
      <c r="F22" s="118">
        <v>158.25</v>
      </c>
      <c r="G22" s="119">
        <v>121.36</v>
      </c>
      <c r="H22" s="69">
        <v>7500</v>
      </c>
      <c r="I22" s="120">
        <v>2</v>
      </c>
      <c r="J22" s="131">
        <v>0.17</v>
      </c>
      <c r="K22" s="132">
        <v>0.53</v>
      </c>
      <c r="L22" s="133">
        <v>0.81132075471698095</v>
      </c>
      <c r="M22" s="124">
        <v>3200</v>
      </c>
      <c r="N22" s="86">
        <v>0.02</v>
      </c>
      <c r="O22" s="86">
        <v>1.2E-2</v>
      </c>
      <c r="P22" s="86">
        <v>8.0000000000000002E-3</v>
      </c>
      <c r="Q22" s="129">
        <v>3</v>
      </c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</row>
    <row r="23" spans="1:63" x14ac:dyDescent="0.25">
      <c r="A23" s="72" t="s">
        <v>81</v>
      </c>
      <c r="B23" s="71" t="s">
        <v>82</v>
      </c>
      <c r="C23" s="134"/>
      <c r="D23" s="115">
        <v>54.73</v>
      </c>
      <c r="E23" s="127">
        <v>54.73</v>
      </c>
      <c r="F23" s="134"/>
      <c r="G23" s="119">
        <v>17.84</v>
      </c>
      <c r="H23" s="74"/>
      <c r="I23" s="135"/>
      <c r="J23" s="121"/>
      <c r="K23" s="122"/>
      <c r="L23" s="123"/>
      <c r="M23" s="136"/>
      <c r="N23" s="137"/>
      <c r="O23" s="138"/>
      <c r="P23" s="103"/>
      <c r="Q23" s="139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</row>
    <row r="24" spans="1:63" x14ac:dyDescent="0.25">
      <c r="A24" s="72"/>
      <c r="B24" s="71" t="s">
        <v>83</v>
      </c>
      <c r="C24" s="134"/>
      <c r="D24" s="115">
        <v>54.73</v>
      </c>
      <c r="E24" s="127">
        <v>54.73</v>
      </c>
      <c r="F24" s="134"/>
      <c r="G24" s="119">
        <v>17.84</v>
      </c>
      <c r="H24" s="74"/>
      <c r="I24" s="135"/>
      <c r="J24" s="121"/>
      <c r="K24" s="122"/>
      <c r="L24" s="123"/>
      <c r="M24" s="136"/>
      <c r="N24" s="140"/>
      <c r="O24" s="138"/>
      <c r="P24" s="103"/>
      <c r="Q24" s="139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</row>
    <row r="25" spans="1:63" x14ac:dyDescent="0.25">
      <c r="A25" s="72"/>
      <c r="B25" s="71" t="s">
        <v>84</v>
      </c>
      <c r="C25" s="134"/>
      <c r="D25" s="115">
        <v>54.73</v>
      </c>
      <c r="E25" s="127">
        <v>54.73</v>
      </c>
      <c r="F25" s="134"/>
      <c r="G25" s="119">
        <v>17.84</v>
      </c>
      <c r="H25" s="74"/>
      <c r="I25" s="135"/>
      <c r="J25" s="121"/>
      <c r="K25" s="122"/>
      <c r="L25" s="123"/>
      <c r="M25" s="136"/>
      <c r="N25" s="140"/>
      <c r="O25" s="138"/>
      <c r="P25" s="103"/>
      <c r="Q25" s="139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</row>
    <row r="26" spans="1:63" x14ac:dyDescent="0.25">
      <c r="A26" s="72" t="s">
        <v>14</v>
      </c>
      <c r="B26" s="73" t="s">
        <v>85</v>
      </c>
      <c r="C26" s="115">
        <v>165.51</v>
      </c>
      <c r="D26" s="115">
        <v>32.35</v>
      </c>
      <c r="E26" s="127">
        <v>197.85999999999999</v>
      </c>
      <c r="F26" s="128">
        <v>197.85999999999999</v>
      </c>
      <c r="G26" s="119">
        <v>160.97</v>
      </c>
      <c r="H26" s="69">
        <v>7000</v>
      </c>
      <c r="I26" s="120">
        <v>0.05</v>
      </c>
      <c r="J26" s="131">
        <v>0.34</v>
      </c>
      <c r="K26" s="132">
        <v>0.44</v>
      </c>
      <c r="L26" s="133">
        <v>0</v>
      </c>
      <c r="M26" s="124">
        <v>6500</v>
      </c>
      <c r="N26" s="86">
        <v>0.02</v>
      </c>
      <c r="O26" s="86">
        <v>1.2E-2</v>
      </c>
      <c r="P26" s="86">
        <v>8.0000000000000002E-3</v>
      </c>
      <c r="Q26" s="129">
        <v>0.12</v>
      </c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</row>
    <row r="27" spans="1:63" x14ac:dyDescent="0.25">
      <c r="A27" s="70"/>
      <c r="B27" s="73" t="s">
        <v>86</v>
      </c>
      <c r="C27" s="115">
        <v>96.87</v>
      </c>
      <c r="D27" s="115">
        <v>14.18</v>
      </c>
      <c r="E27" s="127">
        <v>111.05000000000001</v>
      </c>
      <c r="F27" s="141">
        <v>111.05000000000001</v>
      </c>
      <c r="G27" s="119">
        <v>74.16</v>
      </c>
      <c r="H27" s="69">
        <v>7000</v>
      </c>
      <c r="I27" s="120">
        <v>1</v>
      </c>
      <c r="J27" s="131">
        <v>0.4</v>
      </c>
      <c r="K27" s="132">
        <v>0.42</v>
      </c>
      <c r="L27" s="133">
        <v>0.27119047619047615</v>
      </c>
      <c r="M27" s="124">
        <v>3800</v>
      </c>
      <c r="N27" s="86">
        <v>0.02</v>
      </c>
      <c r="O27" s="86">
        <v>1.2E-2</v>
      </c>
      <c r="P27" s="86">
        <v>8.0000000000000002E-3</v>
      </c>
      <c r="Q27" s="129">
        <v>2</v>
      </c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</row>
    <row r="28" spans="1:63" x14ac:dyDescent="0.25">
      <c r="A28" s="70"/>
      <c r="B28" s="73" t="s">
        <v>87</v>
      </c>
      <c r="C28" s="115">
        <v>81.63</v>
      </c>
      <c r="D28" s="115">
        <v>9.67</v>
      </c>
      <c r="E28" s="127">
        <v>91.3</v>
      </c>
      <c r="F28" s="128">
        <v>91.3</v>
      </c>
      <c r="G28" s="119">
        <v>54.41</v>
      </c>
      <c r="H28" s="69">
        <v>7000</v>
      </c>
      <c r="I28" s="120">
        <v>2</v>
      </c>
      <c r="J28" s="131">
        <v>0.4</v>
      </c>
      <c r="K28" s="132">
        <v>0.42</v>
      </c>
      <c r="L28" s="133">
        <v>0.3371904761904761</v>
      </c>
      <c r="M28" s="124">
        <v>3000</v>
      </c>
      <c r="N28" s="86">
        <v>0.02</v>
      </c>
      <c r="O28" s="86">
        <v>1.2E-2</v>
      </c>
      <c r="P28" s="86">
        <v>8.0000000000000002E-3</v>
      </c>
      <c r="Q28" s="129">
        <v>6</v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</row>
    <row r="29" spans="1:63" x14ac:dyDescent="0.25">
      <c r="A29" s="72" t="s">
        <v>15</v>
      </c>
      <c r="B29" s="73" t="s">
        <v>88</v>
      </c>
      <c r="C29" s="115">
        <v>105.07</v>
      </c>
      <c r="D29" s="126"/>
      <c r="E29" s="127">
        <v>105.07</v>
      </c>
      <c r="F29" s="128">
        <v>105.07</v>
      </c>
      <c r="G29" s="119">
        <v>68.180000000000007</v>
      </c>
      <c r="H29" s="69">
        <v>7500</v>
      </c>
      <c r="I29" s="120">
        <v>0</v>
      </c>
      <c r="J29" s="131">
        <v>0.4</v>
      </c>
      <c r="K29" s="132">
        <v>0.42</v>
      </c>
      <c r="L29" s="133">
        <v>0</v>
      </c>
      <c r="M29" s="124">
        <v>4800</v>
      </c>
      <c r="N29" s="86">
        <v>0.02</v>
      </c>
      <c r="O29" s="86">
        <v>1.2E-2</v>
      </c>
      <c r="P29" s="86">
        <v>8.0000000000000002E-3</v>
      </c>
      <c r="Q29" s="129">
        <v>3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</row>
    <row r="30" spans="1:63" x14ac:dyDescent="0.25">
      <c r="A30" s="70"/>
      <c r="B30" s="73" t="s">
        <v>89</v>
      </c>
      <c r="C30" s="115">
        <v>105.07</v>
      </c>
      <c r="D30" s="126"/>
      <c r="E30" s="127">
        <v>105.07</v>
      </c>
      <c r="F30" s="128">
        <v>105.07</v>
      </c>
      <c r="G30" s="119">
        <v>68.180000000000007</v>
      </c>
      <c r="H30" s="69">
        <v>7500</v>
      </c>
      <c r="I30" s="120">
        <v>1</v>
      </c>
      <c r="J30" s="131">
        <v>0.4</v>
      </c>
      <c r="K30" s="132">
        <v>0.42</v>
      </c>
      <c r="L30" s="133">
        <v>0.27119047619047609</v>
      </c>
      <c r="M30" s="124">
        <v>4800</v>
      </c>
      <c r="N30" s="86">
        <v>0.02</v>
      </c>
      <c r="O30" s="86">
        <v>1.2E-2</v>
      </c>
      <c r="P30" s="86">
        <v>8.0000000000000002E-3</v>
      </c>
      <c r="Q30" s="129">
        <v>3</v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</row>
    <row r="31" spans="1:63" x14ac:dyDescent="0.25">
      <c r="A31" s="70"/>
      <c r="B31" s="73" t="s">
        <v>90</v>
      </c>
      <c r="C31" s="115">
        <v>80.430000000000007</v>
      </c>
      <c r="D31" s="126"/>
      <c r="E31" s="127">
        <v>80.430000000000007</v>
      </c>
      <c r="F31" s="128">
        <v>80.430000000000007</v>
      </c>
      <c r="G31" s="119">
        <v>43.54</v>
      </c>
      <c r="H31" s="69">
        <v>8000</v>
      </c>
      <c r="I31" s="120">
        <v>2</v>
      </c>
      <c r="J31" s="131">
        <v>0.4</v>
      </c>
      <c r="K31" s="132">
        <v>0.42</v>
      </c>
      <c r="L31" s="133">
        <v>0.33719047619047615</v>
      </c>
      <c r="M31" s="124">
        <v>4500</v>
      </c>
      <c r="N31" s="86">
        <v>0.02</v>
      </c>
      <c r="O31" s="86">
        <v>1.2E-2</v>
      </c>
      <c r="P31" s="86">
        <v>8.0000000000000002E-3</v>
      </c>
      <c r="Q31" s="129">
        <v>5</v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</row>
    <row r="32" spans="1:63" x14ac:dyDescent="0.25">
      <c r="A32" s="72" t="s">
        <v>91</v>
      </c>
      <c r="B32" s="71" t="s">
        <v>92</v>
      </c>
      <c r="C32" s="115">
        <v>70.989999999999995</v>
      </c>
      <c r="D32" s="126"/>
      <c r="E32" s="127">
        <v>70.989999999999995</v>
      </c>
      <c r="F32" s="128">
        <v>70.989999999999995</v>
      </c>
      <c r="G32" s="119">
        <v>34.1</v>
      </c>
      <c r="H32" s="69">
        <v>6000</v>
      </c>
      <c r="I32" s="120">
        <v>0.05</v>
      </c>
      <c r="J32" s="121"/>
      <c r="K32" s="122"/>
      <c r="L32" s="123"/>
      <c r="M32" s="124">
        <v>2500</v>
      </c>
      <c r="N32" s="86">
        <v>1.9199999999999998E-2</v>
      </c>
      <c r="O32" s="86">
        <v>1.2E-2</v>
      </c>
      <c r="P32" s="86">
        <v>8.0000000000000002E-3</v>
      </c>
      <c r="Q32" s="129">
        <v>0.1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</row>
    <row r="33" spans="1:63" x14ac:dyDescent="0.25">
      <c r="A33" s="70"/>
      <c r="B33" s="71" t="s">
        <v>93</v>
      </c>
      <c r="C33" s="115">
        <v>61.35</v>
      </c>
      <c r="D33" s="126"/>
      <c r="E33" s="127">
        <v>61.35</v>
      </c>
      <c r="F33" s="128">
        <v>61.35</v>
      </c>
      <c r="G33" s="119">
        <v>24.46</v>
      </c>
      <c r="H33" s="69">
        <v>6000</v>
      </c>
      <c r="I33" s="120">
        <v>1</v>
      </c>
      <c r="J33" s="121"/>
      <c r="K33" s="122"/>
      <c r="L33" s="123"/>
      <c r="M33" s="124">
        <v>2200</v>
      </c>
      <c r="N33" s="86">
        <v>1.9090909090909092E-2</v>
      </c>
      <c r="O33" s="86">
        <v>1.2E-2</v>
      </c>
      <c r="P33" s="86">
        <v>8.0000000000000002E-3</v>
      </c>
      <c r="Q33" s="129">
        <v>1.5</v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</row>
    <row r="34" spans="1:63" x14ac:dyDescent="0.25">
      <c r="A34" s="70"/>
      <c r="B34" s="71" t="s">
        <v>94</v>
      </c>
      <c r="C34" s="115">
        <v>54.21</v>
      </c>
      <c r="D34" s="126"/>
      <c r="E34" s="130">
        <v>54.21</v>
      </c>
      <c r="F34" s="141">
        <v>54.21</v>
      </c>
      <c r="G34" s="119">
        <v>17.32</v>
      </c>
      <c r="H34" s="69">
        <v>6000</v>
      </c>
      <c r="I34" s="120">
        <v>5</v>
      </c>
      <c r="J34" s="121"/>
      <c r="K34" s="122"/>
      <c r="L34" s="123"/>
      <c r="M34" s="124">
        <v>2000</v>
      </c>
      <c r="N34" s="86">
        <v>1.8947368421052633E-2</v>
      </c>
      <c r="O34" s="86">
        <v>1.2E-2</v>
      </c>
      <c r="P34" s="86">
        <v>8.0000000000000002E-3</v>
      </c>
      <c r="Q34" s="129">
        <v>5</v>
      </c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</row>
    <row r="35" spans="1:63" x14ac:dyDescent="0.25">
      <c r="A35" s="75" t="s">
        <v>95</v>
      </c>
      <c r="B35" s="71" t="s">
        <v>96</v>
      </c>
      <c r="C35" s="115">
        <v>69.930000000000007</v>
      </c>
      <c r="D35" s="126"/>
      <c r="E35" s="127">
        <v>69.930000000000007</v>
      </c>
      <c r="F35" s="128">
        <v>69.930000000000007</v>
      </c>
      <c r="G35" s="119">
        <v>33.04</v>
      </c>
      <c r="H35" s="69">
        <v>6000</v>
      </c>
      <c r="I35" s="120">
        <v>0.05</v>
      </c>
      <c r="J35" s="121"/>
      <c r="K35" s="122"/>
      <c r="L35" s="123"/>
      <c r="M35" s="124">
        <v>3000</v>
      </c>
      <c r="N35" s="86">
        <v>0.02</v>
      </c>
      <c r="O35" s="86">
        <v>4.0000000000000001E-3</v>
      </c>
      <c r="P35" s="86">
        <v>3.0000000000000001E-3</v>
      </c>
      <c r="Q35" s="129">
        <v>0.01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</row>
    <row r="36" spans="1:63" x14ac:dyDescent="0.25">
      <c r="A36" s="70"/>
      <c r="B36" s="71" t="s">
        <v>97</v>
      </c>
      <c r="C36" s="115">
        <v>53.8</v>
      </c>
      <c r="D36" s="126"/>
      <c r="E36" s="127">
        <v>53.8</v>
      </c>
      <c r="F36" s="128">
        <v>53.8</v>
      </c>
      <c r="G36" s="119">
        <v>16.91</v>
      </c>
      <c r="H36" s="69">
        <v>6000</v>
      </c>
      <c r="I36" s="120">
        <v>1</v>
      </c>
      <c r="J36" s="121"/>
      <c r="K36" s="122"/>
      <c r="L36" s="123"/>
      <c r="M36" s="124">
        <v>2300</v>
      </c>
      <c r="N36" s="86">
        <v>0.02</v>
      </c>
      <c r="O36" s="86">
        <v>4.0000000000000001E-3</v>
      </c>
      <c r="P36" s="86">
        <v>3.0000000000000001E-3</v>
      </c>
      <c r="Q36" s="129">
        <v>0.2</v>
      </c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</row>
    <row r="37" spans="1:63" x14ac:dyDescent="0.25">
      <c r="A37" s="70"/>
      <c r="B37" s="71" t="s">
        <v>98</v>
      </c>
      <c r="C37" s="115">
        <v>49.2</v>
      </c>
      <c r="D37" s="126"/>
      <c r="E37" s="127">
        <v>49.2</v>
      </c>
      <c r="F37" s="141">
        <v>49.2</v>
      </c>
      <c r="G37" s="119">
        <v>12.31</v>
      </c>
      <c r="H37" s="69">
        <v>6000</v>
      </c>
      <c r="I37" s="120">
        <v>5</v>
      </c>
      <c r="J37" s="121"/>
      <c r="K37" s="122"/>
      <c r="L37" s="123"/>
      <c r="M37" s="124">
        <v>2100</v>
      </c>
      <c r="N37" s="86">
        <v>0.02</v>
      </c>
      <c r="O37" s="86">
        <v>4.0000000000000001E-3</v>
      </c>
      <c r="P37" s="86">
        <v>3.0000000000000001E-3</v>
      </c>
      <c r="Q37" s="129">
        <v>1</v>
      </c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</row>
    <row r="38" spans="1:63" x14ac:dyDescent="0.25">
      <c r="A38" s="72" t="s">
        <v>18</v>
      </c>
      <c r="B38" s="71" t="s">
        <v>99</v>
      </c>
      <c r="C38" s="142"/>
      <c r="D38" s="126"/>
      <c r="E38" s="143"/>
      <c r="F38" s="144"/>
      <c r="G38" s="145"/>
      <c r="H38" s="74"/>
      <c r="I38" s="135"/>
      <c r="J38" s="121"/>
      <c r="K38" s="122"/>
      <c r="L38" s="123"/>
      <c r="M38" s="136"/>
      <c r="N38" s="146"/>
      <c r="O38" s="138"/>
      <c r="P38" s="103"/>
      <c r="Q38" s="139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</row>
    <row r="39" spans="1:63" x14ac:dyDescent="0.25">
      <c r="A39" s="70"/>
      <c r="B39" s="71" t="s">
        <v>100</v>
      </c>
      <c r="C39" s="115">
        <v>62.59</v>
      </c>
      <c r="D39" s="126"/>
      <c r="E39" s="127">
        <v>62.59</v>
      </c>
      <c r="F39" s="128">
        <v>62.59</v>
      </c>
      <c r="G39" s="119">
        <v>25.7</v>
      </c>
      <c r="H39" s="69">
        <v>6000</v>
      </c>
      <c r="I39" s="120">
        <v>0.5</v>
      </c>
      <c r="J39" s="131">
        <v>0</v>
      </c>
      <c r="K39" s="132">
        <v>0.66</v>
      </c>
      <c r="L39" s="147"/>
      <c r="M39" s="124">
        <v>2500</v>
      </c>
      <c r="N39" s="86">
        <v>1.9E-2</v>
      </c>
      <c r="O39" s="86">
        <v>1.2E-2</v>
      </c>
      <c r="P39" s="86">
        <v>8.0000000000000002E-3</v>
      </c>
      <c r="Q39" s="129">
        <v>1.5</v>
      </c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</row>
    <row r="40" spans="1:63" ht="15.75" thickBot="1" x14ac:dyDescent="0.3">
      <c r="A40" s="76"/>
      <c r="B40" s="77" t="s">
        <v>101</v>
      </c>
      <c r="C40" s="148">
        <v>60.09</v>
      </c>
      <c r="D40" s="149"/>
      <c r="E40" s="150">
        <v>60.09</v>
      </c>
      <c r="F40" s="151">
        <v>60.09</v>
      </c>
      <c r="G40" s="152">
        <v>23.2</v>
      </c>
      <c r="H40" s="78">
        <v>6000</v>
      </c>
      <c r="I40" s="153">
        <v>2</v>
      </c>
      <c r="J40" s="131">
        <v>0</v>
      </c>
      <c r="K40" s="132">
        <v>0.66</v>
      </c>
      <c r="L40" s="154"/>
      <c r="M40" s="155">
        <v>2400</v>
      </c>
      <c r="N40" s="86">
        <v>1.9E-2</v>
      </c>
      <c r="O40" s="86">
        <v>1.2E-2</v>
      </c>
      <c r="P40" s="86">
        <v>8.0000000000000002E-3</v>
      </c>
      <c r="Q40" s="129">
        <v>5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</row>
    <row r="41" spans="1:63" x14ac:dyDescent="0.25">
      <c r="A41" s="79" t="s">
        <v>102</v>
      </c>
      <c r="B41" s="80" t="s">
        <v>103</v>
      </c>
      <c r="C41" s="156">
        <v>119.41</v>
      </c>
      <c r="D41" s="157">
        <v>53.23</v>
      </c>
      <c r="E41" s="158">
        <v>172.64</v>
      </c>
      <c r="F41" s="159">
        <v>172.64</v>
      </c>
      <c r="G41" s="160">
        <v>135.75</v>
      </c>
      <c r="H41" s="81">
        <v>3800</v>
      </c>
      <c r="I41" s="161">
        <v>5.0000000000000001E-3</v>
      </c>
      <c r="J41" s="162">
        <v>0.27</v>
      </c>
      <c r="K41" s="163">
        <v>0.63</v>
      </c>
      <c r="L41" s="164"/>
      <c r="M41" s="82">
        <v>2500</v>
      </c>
      <c r="N41" s="165">
        <v>15</v>
      </c>
      <c r="O41" s="83">
        <v>3.78E-2</v>
      </c>
      <c r="P41" s="102"/>
      <c r="Q41" s="166">
        <v>0</v>
      </c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</row>
    <row r="42" spans="1:63" x14ac:dyDescent="0.25">
      <c r="A42" s="70"/>
      <c r="B42" s="73" t="s">
        <v>104</v>
      </c>
      <c r="C42" s="167">
        <v>57.34</v>
      </c>
      <c r="D42" s="115">
        <v>52.57</v>
      </c>
      <c r="E42" s="127">
        <v>109.91</v>
      </c>
      <c r="F42" s="128">
        <v>109.91</v>
      </c>
      <c r="G42" s="119">
        <v>73.02</v>
      </c>
      <c r="H42" s="69">
        <v>3800</v>
      </c>
      <c r="I42" s="168">
        <v>0.5</v>
      </c>
      <c r="J42" s="131">
        <v>0.38</v>
      </c>
      <c r="K42" s="132">
        <v>0.47</v>
      </c>
      <c r="L42" s="147"/>
      <c r="M42" s="85">
        <v>1000</v>
      </c>
      <c r="N42" s="169">
        <v>9</v>
      </c>
      <c r="O42" s="86">
        <v>4.9200000000000001E-2</v>
      </c>
      <c r="P42" s="103"/>
      <c r="Q42" s="168">
        <v>0.5</v>
      </c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</row>
    <row r="43" spans="1:63" x14ac:dyDescent="0.25">
      <c r="A43" s="70"/>
      <c r="B43" s="73" t="s">
        <v>105</v>
      </c>
      <c r="C43" s="167">
        <v>37.44</v>
      </c>
      <c r="D43" s="115">
        <v>37.53</v>
      </c>
      <c r="E43" s="127">
        <v>74.97</v>
      </c>
      <c r="F43" s="144"/>
      <c r="G43" s="119">
        <v>38.08</v>
      </c>
      <c r="H43" s="69">
        <v>3800</v>
      </c>
      <c r="I43" s="170">
        <v>3</v>
      </c>
      <c r="J43" s="131">
        <v>0.4</v>
      </c>
      <c r="K43" s="132">
        <v>0.42</v>
      </c>
      <c r="L43" s="147"/>
      <c r="M43" s="85">
        <v>600</v>
      </c>
      <c r="N43" s="169">
        <v>8</v>
      </c>
      <c r="O43" s="86">
        <v>6.5666666666666665E-2</v>
      </c>
      <c r="P43" s="103"/>
      <c r="Q43" s="168">
        <v>2</v>
      </c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</row>
    <row r="44" spans="1:63" ht="15.75" thickBot="1" x14ac:dyDescent="0.3">
      <c r="A44" s="87"/>
      <c r="B44" s="88" t="s">
        <v>106</v>
      </c>
      <c r="C44" s="171">
        <v>31.94</v>
      </c>
      <c r="D44" s="172">
        <v>33.11</v>
      </c>
      <c r="E44" s="173">
        <v>65.05</v>
      </c>
      <c r="F44" s="174"/>
      <c r="G44" s="175">
        <v>28.16</v>
      </c>
      <c r="H44" s="89">
        <v>3800</v>
      </c>
      <c r="I44" s="176">
        <v>10</v>
      </c>
      <c r="J44" s="177">
        <v>0.44</v>
      </c>
      <c r="K44" s="178">
        <v>0.42</v>
      </c>
      <c r="L44" s="179"/>
      <c r="M44" s="90">
        <v>550</v>
      </c>
      <c r="N44" s="180">
        <v>7</v>
      </c>
      <c r="O44" s="91">
        <v>6.3363636363636372E-2</v>
      </c>
      <c r="P44" s="104"/>
      <c r="Q44" s="181">
        <v>3</v>
      </c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</row>
    <row r="45" spans="1:63" x14ac:dyDescent="0.25">
      <c r="A45" s="79" t="s">
        <v>107</v>
      </c>
      <c r="B45" s="80" t="s">
        <v>108</v>
      </c>
      <c r="C45" s="182">
        <v>76.040000000000006</v>
      </c>
      <c r="D45" s="157">
        <v>53.23</v>
      </c>
      <c r="E45" s="158">
        <v>129.27000000000001</v>
      </c>
      <c r="F45" s="159">
        <v>129.27000000000001</v>
      </c>
      <c r="G45" s="160">
        <v>92.38</v>
      </c>
      <c r="H45" s="81">
        <v>6500</v>
      </c>
      <c r="I45" s="161">
        <v>5.0000000000000001E-3</v>
      </c>
      <c r="J45" s="162">
        <v>0.27</v>
      </c>
      <c r="K45" s="163">
        <v>0.63</v>
      </c>
      <c r="L45" s="164"/>
      <c r="M45" s="82">
        <v>2500</v>
      </c>
      <c r="N45" s="165">
        <v>15</v>
      </c>
      <c r="O45" s="83">
        <v>5.3999999999999999E-2</v>
      </c>
      <c r="P45" s="102"/>
      <c r="Q45" s="166">
        <v>0</v>
      </c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</row>
    <row r="46" spans="1:63" x14ac:dyDescent="0.25">
      <c r="A46" s="70"/>
      <c r="B46" s="73" t="s">
        <v>109</v>
      </c>
      <c r="C46" s="183">
        <v>37.26</v>
      </c>
      <c r="D46" s="115">
        <v>52.57</v>
      </c>
      <c r="E46" s="127">
        <v>89.83</v>
      </c>
      <c r="F46" s="128">
        <v>89.83</v>
      </c>
      <c r="G46" s="119">
        <v>52.94</v>
      </c>
      <c r="H46" s="69">
        <v>6500</v>
      </c>
      <c r="I46" s="168">
        <v>0.5</v>
      </c>
      <c r="J46" s="131">
        <v>0.38</v>
      </c>
      <c r="K46" s="132">
        <v>0.47</v>
      </c>
      <c r="L46" s="147"/>
      <c r="M46" s="85">
        <v>1000</v>
      </c>
      <c r="N46" s="169">
        <v>9</v>
      </c>
      <c r="O46" s="86">
        <v>7.350000000000001E-2</v>
      </c>
      <c r="P46" s="103"/>
      <c r="Q46" s="168">
        <v>0.5</v>
      </c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</row>
    <row r="47" spans="1:63" x14ac:dyDescent="0.25">
      <c r="A47" s="70"/>
      <c r="B47" s="73" t="s">
        <v>110</v>
      </c>
      <c r="C47" s="183">
        <v>25.21</v>
      </c>
      <c r="D47" s="115">
        <v>37.53</v>
      </c>
      <c r="E47" s="127">
        <v>62.74</v>
      </c>
      <c r="F47" s="144"/>
      <c r="G47" s="119">
        <v>25.85</v>
      </c>
      <c r="H47" s="69">
        <v>6500</v>
      </c>
      <c r="I47" s="168">
        <v>3</v>
      </c>
      <c r="J47" s="131">
        <v>0.4</v>
      </c>
      <c r="K47" s="132">
        <v>0.42</v>
      </c>
      <c r="L47" s="147"/>
      <c r="M47" s="85">
        <v>600</v>
      </c>
      <c r="N47" s="169">
        <v>8</v>
      </c>
      <c r="O47" s="86">
        <v>0.10166666666666667</v>
      </c>
      <c r="P47" s="103"/>
      <c r="Q47" s="168">
        <v>2</v>
      </c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</row>
    <row r="48" spans="1:63" ht="15.75" thickBot="1" x14ac:dyDescent="0.3">
      <c r="A48" s="87"/>
      <c r="B48" s="88" t="s">
        <v>111</v>
      </c>
      <c r="C48" s="184">
        <v>21.58</v>
      </c>
      <c r="D48" s="172">
        <v>33.11</v>
      </c>
      <c r="E48" s="173">
        <v>54.69</v>
      </c>
      <c r="F48" s="174"/>
      <c r="G48" s="175">
        <v>17.8</v>
      </c>
      <c r="H48" s="89">
        <v>6500</v>
      </c>
      <c r="I48" s="176">
        <v>10</v>
      </c>
      <c r="J48" s="177">
        <v>0.44</v>
      </c>
      <c r="K48" s="178">
        <v>0.42</v>
      </c>
      <c r="L48" s="179"/>
      <c r="M48" s="90">
        <v>550</v>
      </c>
      <c r="N48" s="180">
        <v>7</v>
      </c>
      <c r="O48" s="91">
        <v>9.7727272727272732E-2</v>
      </c>
      <c r="P48" s="104"/>
      <c r="Q48" s="181">
        <v>3</v>
      </c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</row>
    <row r="50" spans="2:63" x14ac:dyDescent="0.25">
      <c r="B50" s="92"/>
      <c r="C50" s="56" t="s">
        <v>112</v>
      </c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</row>
    <row r="51" spans="2:63" x14ac:dyDescent="0.25">
      <c r="B51"/>
      <c r="C51"/>
      <c r="D51"/>
      <c r="E51"/>
      <c r="F51"/>
      <c r="G51"/>
      <c r="H51"/>
      <c r="M51"/>
      <c r="N51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</row>
    <row r="52" spans="2:63" x14ac:dyDescent="0.25">
      <c r="B52"/>
      <c r="C52"/>
      <c r="D52"/>
      <c r="E52"/>
      <c r="F52"/>
      <c r="G52"/>
      <c r="H52"/>
      <c r="M52"/>
      <c r="N52"/>
      <c r="O52" s="93"/>
      <c r="P52" s="93"/>
      <c r="Q52" s="93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</row>
    <row r="53" spans="2:63" x14ac:dyDescent="0.25">
      <c r="B53"/>
      <c r="C53"/>
      <c r="D53"/>
      <c r="E53"/>
      <c r="F53"/>
      <c r="G53"/>
      <c r="H53"/>
      <c r="M53"/>
      <c r="N53"/>
      <c r="O53" s="93"/>
      <c r="P53" s="93"/>
      <c r="Q53" s="93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</row>
    <row r="54" spans="2:63" x14ac:dyDescent="0.25">
      <c r="B54"/>
      <c r="C54"/>
      <c r="D54"/>
      <c r="E54"/>
      <c r="F54"/>
      <c r="G54"/>
      <c r="H54"/>
      <c r="M54"/>
      <c r="N54"/>
    </row>
    <row r="77" spans="9:63" x14ac:dyDescent="0.25">
      <c r="I77" s="94"/>
      <c r="J77" s="94"/>
      <c r="K77" s="94"/>
      <c r="L77" s="94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</row>
    <row r="78" spans="9:63" x14ac:dyDescent="0.25">
      <c r="I78" s="94"/>
      <c r="J78" s="94"/>
      <c r="K78" s="94"/>
      <c r="L78" s="94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</row>
    <row r="84" spans="1:63" x14ac:dyDescent="0.25">
      <c r="A84" s="95" t="s">
        <v>113</v>
      </c>
      <c r="B84" s="96" t="s">
        <v>72</v>
      </c>
      <c r="C84" s="97">
        <v>477.78</v>
      </c>
      <c r="D84" s="97"/>
      <c r="E84" s="98"/>
      <c r="F84" s="99">
        <v>477.78</v>
      </c>
      <c r="G84" s="99" t="e">
        <v>#REF!</v>
      </c>
      <c r="H84" s="100">
        <v>1050</v>
      </c>
      <c r="I84" s="56" t="s">
        <v>113</v>
      </c>
      <c r="J84" s="56" t="s">
        <v>72</v>
      </c>
      <c r="M84" s="98"/>
      <c r="N84" s="98"/>
      <c r="O84" s="98"/>
      <c r="P84" s="98"/>
      <c r="Q84" s="98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</row>
    <row r="85" spans="1:63" x14ac:dyDescent="0.25">
      <c r="A85" s="84"/>
      <c r="B85" s="96" t="s">
        <v>73</v>
      </c>
      <c r="C85" s="97">
        <v>437.02</v>
      </c>
      <c r="D85" s="97"/>
      <c r="E85" s="98"/>
      <c r="F85" s="101">
        <v>437.02</v>
      </c>
      <c r="G85" s="99" t="e">
        <v>#REF!</v>
      </c>
      <c r="H85" s="100">
        <v>1050</v>
      </c>
      <c r="I85" s="56" t="s">
        <v>113</v>
      </c>
      <c r="J85" s="56" t="s">
        <v>73</v>
      </c>
      <c r="M85" s="98"/>
      <c r="N85" s="98"/>
      <c r="O85" s="98"/>
      <c r="P85" s="98"/>
      <c r="Q85" s="98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</row>
    <row r="86" spans="1:63" x14ac:dyDescent="0.25">
      <c r="A86" s="84"/>
      <c r="B86" s="96" t="s">
        <v>74</v>
      </c>
      <c r="C86" s="97">
        <v>362.66</v>
      </c>
      <c r="D86" s="97"/>
      <c r="E86" s="98"/>
      <c r="F86" s="101">
        <v>362.66</v>
      </c>
      <c r="G86" s="99" t="e">
        <v>#REF!</v>
      </c>
      <c r="H86" s="100">
        <v>1050</v>
      </c>
      <c r="I86" s="56" t="s">
        <v>113</v>
      </c>
      <c r="J86" s="56" t="s">
        <v>74</v>
      </c>
      <c r="M86" s="98"/>
      <c r="N86" s="98"/>
      <c r="O86" s="98"/>
      <c r="P86" s="98"/>
      <c r="Q86" s="98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</row>
    <row r="87" spans="1:63" x14ac:dyDescent="0.25">
      <c r="A87" s="84"/>
      <c r="B87" s="96" t="s">
        <v>114</v>
      </c>
      <c r="C87" s="97">
        <v>322.82</v>
      </c>
      <c r="D87" s="97"/>
      <c r="E87" s="98"/>
      <c r="F87" s="97"/>
      <c r="G87" s="99" t="e">
        <v>#REF!</v>
      </c>
      <c r="H87" s="100">
        <v>1050</v>
      </c>
      <c r="I87" s="56" t="s">
        <v>113</v>
      </c>
      <c r="J87" s="56" t="s">
        <v>114</v>
      </c>
      <c r="M87" s="98"/>
      <c r="N87" s="98"/>
      <c r="O87" s="98"/>
      <c r="P87" s="98"/>
      <c r="Q87" s="98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5A383E-03AA-4826-A18B-759187120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68D13-450C-4BE1-94DC-A7F900994BF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60a86061-f1e0-424f-8408-c380001360a9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3D5D3F-C7AF-44E5-AD87-3015BD111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Grafikoni</vt:lpstr>
      </vt:variant>
      <vt:variant>
        <vt:i4>1</vt:i4>
      </vt:variant>
    </vt:vector>
  </HeadingPairs>
  <TitlesOfParts>
    <vt:vector size="5" baseType="lpstr">
      <vt:lpstr>RSEE_razredi</vt:lpstr>
      <vt:lpstr>Regresijske krivulje</vt:lpstr>
      <vt:lpstr>RSEE</vt:lpstr>
      <vt:lpstr>RSEE - sumarno2016</vt:lpstr>
      <vt:lpstr>Graf_PrimerjavaRSEE</vt:lpstr>
    </vt:vector>
  </TitlesOfParts>
  <Company>Institut "Jožef Stefan" - CEU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Stane Merse</dc:creator>
  <cp:lastModifiedBy>Alenka Topolovec Virant</cp:lastModifiedBy>
  <dcterms:created xsi:type="dcterms:W3CDTF">2016-12-14T09:03:58Z</dcterms:created>
  <dcterms:modified xsi:type="dcterms:W3CDTF">2018-12-12T08:04:30Z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